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<sst xmlns="http://schemas.openxmlformats.org/spreadsheetml/2006/main" count="157" uniqueCount="62">
  <si>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</si>
  <si>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</si>
  <si>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</si>
  <si>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</si>
  <si>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</si>
  <si>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</si>
  <si>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</si>
  <si>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</si>
  <si>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</si>
  <si>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</si>
  <si>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</si>
  <si>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</si>
  <si>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</si>
  <si>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</si>
  <si>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</si>
  <si>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</si>
  <si>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</si>
  <si>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</si>
  <si>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</si>
  <si>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</si>
  <si>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</si>
  <si>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</si>
  <si>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</si>
  <si>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</si>
  <si>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</si>
  <si>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</si>
  <si>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</si>
  <si>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</si>
  <si>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</si>
  <si>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</si>
  <si>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</si>
  <si>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</si>
  <si>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</si>
  <si>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</si>
  <si>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</si>
  <si>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</si>
  <si>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</si>
  <si>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</si>
  <si>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</si>
  <si>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</si>
  <si>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</si>
  <si>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</si>
  <si>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</si>
  <si>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</si>
  <si>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</si>
  <si>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</si>
  <si>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</si>
  <si>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</si>
  <si>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item2</t>
  </si>
  <si>
    <t>item3</t>
  </si>
  <si>
    <t>item4</t>
  </si>
  <si>
    <t>Out door IRON Angle stand heavy duty</t>
  </si>
  <si>
    <t xml:space="preserve">Installation charges </t>
  </si>
  <si>
    <t xml:space="preserve">Copper Tubing 1/2” and 1/4” with pipe insulation of K flex/totaline (Make of copper tubing- in mtrsRYOKU/METTUBE/TOTALINE/MEHTATUBE)
</t>
  </si>
  <si>
    <t xml:space="preserve">PVC drain pipe 25mm- in mtrs
Make: Reliance/ Finolex/ Astra
</t>
  </si>
  <si>
    <r>
      <t>I</t>
    </r>
    <r>
      <rPr>
        <b/>
        <sz val="11.5"/>
        <rFont val="Arial"/>
        <family val="2"/>
      </rPr>
      <t xml:space="preserve">nverter Split AC's with heating and cooling, 1.5 TR, rated capacity cooling 17,000 BTU/Hr. and  heating 21,000 BTU/Hr. Rated COP cooling/heating 2.60/3.60  including installation.                                                                                             </t>
    </r>
    <r>
      <rPr>
        <sz val="11.5"/>
        <rFont val="Arial"/>
        <family val="2"/>
      </rPr>
      <t xml:space="preserve">(Make: O Gernal/ Mishubushi/ Blue Star/ Hitachi)
</t>
    </r>
  </si>
  <si>
    <t>Contract No:  &lt;IISERM(714)17/18Pur/SP-II/ 03 &gt;</t>
  </si>
  <si>
    <t>Rmt</t>
  </si>
  <si>
    <t>GST</t>
  </si>
  <si>
    <t>Other Charges, If any Please specify in techncial bid part</t>
  </si>
  <si>
    <t>Name of Work: &lt; Supply &amp; Installation of 1.5 ton Air conditioner &gt;</t>
  </si>
  <si>
    <t xml:space="preserve">Inverter Split AC's with heating and cooling, 1.5 TR, rated capacity cooling 17,000 BTU/Hr. and  heating 21,000 BTU/Hr. Rated COP cooling/heating 2.60/3.60  including installation.                                                                                             (Make: O Gernal/ Mishubushi/ Blue Star/ Hitachi)
</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</si>
</sst>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5"/>
      <name val="Arial"/>
      <family val="2"/>
    </font>
    <font>
      <b/>
      <sz val="11.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175" fontId="4" fillId="0" borderId="13" xfId="59" applyNumberFormat="1" applyFont="1" applyFill="1" applyBorder="1" applyAlignment="1">
      <alignment horizontal="center" vertical="top"/>
      <protection/>
    </xf>
    <xf numFmtId="0" fontId="24" fillId="0" borderId="13"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25" fillId="0" borderId="13" xfId="59" applyNumberFormat="1" applyFont="1" applyFill="1" applyBorder="1" applyAlignment="1">
      <alignment vertical="top" wrapText="1"/>
      <protection/>
    </xf>
    <xf numFmtId="0" fontId="7" fillId="0" borderId="13"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75" zoomScaleNormal="75" zoomScalePageLayoutView="0" workbookViewId="0" topLeftCell="A8">
      <selection activeCell="O24" sqref="O24"/>
    </sheetView>
  </sheetViews>
  <sheetFormatPr defaultColWidth="9.140625" defaultRowHeight="15"/>
  <cols>
    <col min="1" max="1" width="12.7109375" style="1" customWidth="1"/>
    <col min="2" max="2" width="64.00390625" style="1" customWidth="1"/>
    <col min="3" max="3" width="13.57421875" style="1" hidden="1" customWidth="1"/>
    <col min="4" max="4" width="10.851562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5" width="12.28125" style="1" customWidth="1"/>
    <col min="16" max="16" width="13.7109375" style="1" customWidth="1"/>
    <col min="17" max="17" width="12.28125" style="1" hidden="1" customWidth="1"/>
    <col min="18" max="18" width="14.57421875" style="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3" t="str">
        <f>B2&amp;" BoQ"</f>
        <v>Item Wise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4" t="s">
        <v>47</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 customHeight="1">
      <c r="A5" s="74" t="s">
        <v>60</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 customHeight="1">
      <c r="A6" s="74" t="s">
        <v>56</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6</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33.75" customHeight="1">
      <c r="A8" s="11" t="s">
        <v>7</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1"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58</v>
      </c>
      <c r="P11" s="19" t="s">
        <v>27</v>
      </c>
      <c r="Q11" s="19" t="s">
        <v>28</v>
      </c>
      <c r="R11" s="19" t="s">
        <v>59</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32</v>
      </c>
      <c r="BC11" s="22" t="s">
        <v>33</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78.75" customHeight="1">
      <c r="A13" s="25">
        <v>1.1</v>
      </c>
      <c r="B13" s="67" t="s">
        <v>55</v>
      </c>
      <c r="C13" s="46" t="s">
        <v>34</v>
      </c>
      <c r="D13" s="49">
        <v>12</v>
      </c>
      <c r="E13" s="55" t="s">
        <v>35</v>
      </c>
      <c r="F13" s="56"/>
      <c r="G13" s="57"/>
      <c r="H13" s="58"/>
      <c r="I13" s="59" t="s">
        <v>36</v>
      </c>
      <c r="J13" s="60">
        <f>IF(I13="Less(-)",-1,1)</f>
        <v>1</v>
      </c>
      <c r="K13" s="61" t="s">
        <v>37</v>
      </c>
      <c r="L13" s="61" t="s">
        <v>4</v>
      </c>
      <c r="M13" s="62"/>
      <c r="N13" s="57"/>
      <c r="O13" s="57"/>
      <c r="P13" s="63"/>
      <c r="Q13" s="57"/>
      <c r="R13" s="57"/>
      <c r="S13" s="63"/>
      <c r="T13" s="63"/>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5">
        <f>D13*M13</f>
        <v>0</v>
      </c>
      <c r="BB13" s="50">
        <f>M13*D13+N13+O13+P13+Q13+R13</f>
        <v>0</v>
      </c>
      <c r="BC13" s="26" t="str">
        <f>SpellNumber(L13,BB13)</f>
        <v>INR Zero Only</v>
      </c>
      <c r="IA13" s="27">
        <v>1.1</v>
      </c>
      <c r="IB13" s="68" t="s">
        <v>61</v>
      </c>
      <c r="IC13" s="27" t="s">
        <v>34</v>
      </c>
      <c r="ID13" s="27">
        <v>12</v>
      </c>
      <c r="IE13" s="28" t="s">
        <v>35</v>
      </c>
      <c r="IF13" s="28" t="s">
        <v>38</v>
      </c>
      <c r="IG13" s="28" t="s">
        <v>34</v>
      </c>
      <c r="IH13" s="28">
        <v>123.223</v>
      </c>
      <c r="II13" s="28" t="s">
        <v>35</v>
      </c>
    </row>
    <row r="14" spans="1:243" s="27" customFormat="1" ht="49.5" customHeight="1">
      <c r="A14" s="25">
        <v>1.2</v>
      </c>
      <c r="B14" s="69" t="s">
        <v>53</v>
      </c>
      <c r="C14" s="46" t="s">
        <v>48</v>
      </c>
      <c r="D14" s="49">
        <v>30</v>
      </c>
      <c r="E14" s="55" t="s">
        <v>57</v>
      </c>
      <c r="F14" s="56"/>
      <c r="G14" s="57"/>
      <c r="H14" s="58"/>
      <c r="I14" s="59" t="s">
        <v>36</v>
      </c>
      <c r="J14" s="60">
        <f>IF(I14="Less(-)",-1,1)</f>
        <v>1</v>
      </c>
      <c r="K14" s="61" t="s">
        <v>37</v>
      </c>
      <c r="L14" s="61" t="s">
        <v>4</v>
      </c>
      <c r="M14" s="62"/>
      <c r="N14" s="57"/>
      <c r="O14" s="57"/>
      <c r="P14" s="63"/>
      <c r="Q14" s="57"/>
      <c r="R14" s="57"/>
      <c r="S14" s="63"/>
      <c r="T14" s="63"/>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5">
        <f>D14*M14</f>
        <v>0</v>
      </c>
      <c r="BB14" s="50">
        <f>M14*D14+N14+O14+P14+Q14+R14</f>
        <v>0</v>
      </c>
      <c r="BC14" s="26" t="str">
        <f>SpellNumber(L14,BB14)</f>
        <v>INR Zero Only</v>
      </c>
      <c r="IA14" s="27">
        <v>1.2</v>
      </c>
      <c r="IB14" s="68" t="s">
        <v>53</v>
      </c>
      <c r="IC14" s="27" t="s">
        <v>48</v>
      </c>
      <c r="ID14" s="27">
        <v>30</v>
      </c>
      <c r="IE14" s="28" t="s">
        <v>57</v>
      </c>
      <c r="IF14" s="28" t="s">
        <v>38</v>
      </c>
      <c r="IG14" s="28" t="s">
        <v>34</v>
      </c>
      <c r="IH14" s="28">
        <v>123.223</v>
      </c>
      <c r="II14" s="28" t="s">
        <v>35</v>
      </c>
    </row>
    <row r="15" spans="1:243" s="27" customFormat="1" ht="34.5" customHeight="1">
      <c r="A15" s="25">
        <v>1.3</v>
      </c>
      <c r="B15" s="69" t="s">
        <v>54</v>
      </c>
      <c r="C15" s="46" t="s">
        <v>49</v>
      </c>
      <c r="D15" s="49">
        <v>25</v>
      </c>
      <c r="E15" s="55" t="s">
        <v>57</v>
      </c>
      <c r="F15" s="56"/>
      <c r="G15" s="57"/>
      <c r="H15" s="58"/>
      <c r="I15" s="59" t="s">
        <v>36</v>
      </c>
      <c r="J15" s="60">
        <f>IF(I15="Less(-)",-1,1)</f>
        <v>1</v>
      </c>
      <c r="K15" s="61" t="s">
        <v>37</v>
      </c>
      <c r="L15" s="61" t="s">
        <v>4</v>
      </c>
      <c r="M15" s="62"/>
      <c r="N15" s="57"/>
      <c r="O15" s="57"/>
      <c r="P15" s="63"/>
      <c r="Q15" s="57"/>
      <c r="R15" s="57"/>
      <c r="S15" s="63"/>
      <c r="T15" s="63"/>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5">
        <f>D15*M15</f>
        <v>0</v>
      </c>
      <c r="BB15" s="50">
        <f>M15*D15+N15+O15+P15+Q15+R15</f>
        <v>0</v>
      </c>
      <c r="BC15" s="26" t="str">
        <f>SpellNumber(L15,BB15)</f>
        <v>INR Zero Only</v>
      </c>
      <c r="IA15" s="27">
        <v>1.3</v>
      </c>
      <c r="IB15" s="68" t="s">
        <v>54</v>
      </c>
      <c r="IC15" s="27" t="s">
        <v>49</v>
      </c>
      <c r="ID15" s="27">
        <v>25</v>
      </c>
      <c r="IE15" s="28" t="s">
        <v>57</v>
      </c>
      <c r="IF15" s="28" t="s">
        <v>38</v>
      </c>
      <c r="IG15" s="28" t="s">
        <v>34</v>
      </c>
      <c r="IH15" s="28">
        <v>123.223</v>
      </c>
      <c r="II15" s="28" t="s">
        <v>35</v>
      </c>
    </row>
    <row r="16" spans="1:243" s="27" customFormat="1" ht="19.5" customHeight="1">
      <c r="A16" s="25">
        <v>1.4</v>
      </c>
      <c r="B16" s="70" t="s">
        <v>51</v>
      </c>
      <c r="C16" s="46" t="s">
        <v>50</v>
      </c>
      <c r="D16" s="49">
        <v>12</v>
      </c>
      <c r="E16" s="55" t="s">
        <v>35</v>
      </c>
      <c r="F16" s="56"/>
      <c r="G16" s="57"/>
      <c r="H16" s="58"/>
      <c r="I16" s="59" t="s">
        <v>36</v>
      </c>
      <c r="J16" s="60">
        <f>IF(I16="Less(-)",-1,1)</f>
        <v>1</v>
      </c>
      <c r="K16" s="61" t="s">
        <v>37</v>
      </c>
      <c r="L16" s="61" t="s">
        <v>4</v>
      </c>
      <c r="M16" s="62"/>
      <c r="N16" s="57"/>
      <c r="O16" s="57"/>
      <c r="P16" s="63"/>
      <c r="Q16" s="57"/>
      <c r="R16" s="57"/>
      <c r="S16" s="63"/>
      <c r="T16" s="63"/>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5">
        <f>D16*M16</f>
        <v>0</v>
      </c>
      <c r="BB16" s="50">
        <f>M16*D16+N16+O16+P16+Q16+R16</f>
        <v>0</v>
      </c>
      <c r="BC16" s="26" t="str">
        <f>SpellNumber(L16,BB16)</f>
        <v>INR Zero Only</v>
      </c>
      <c r="IA16" s="27">
        <v>1.4</v>
      </c>
      <c r="IB16" s="27" t="s">
        <v>51</v>
      </c>
      <c r="IC16" s="27" t="s">
        <v>50</v>
      </c>
      <c r="ID16" s="27">
        <v>12</v>
      </c>
      <c r="IE16" s="28" t="s">
        <v>35</v>
      </c>
      <c r="IF16" s="28" t="s">
        <v>38</v>
      </c>
      <c r="IG16" s="28" t="s">
        <v>34</v>
      </c>
      <c r="IH16" s="28">
        <v>123.223</v>
      </c>
      <c r="II16" s="28" t="s">
        <v>35</v>
      </c>
    </row>
    <row r="17" spans="1:243" s="27" customFormat="1" ht="19.5" customHeight="1">
      <c r="A17" s="66">
        <v>1.5</v>
      </c>
      <c r="B17" s="70" t="s">
        <v>52</v>
      </c>
      <c r="C17" s="46" t="s">
        <v>41</v>
      </c>
      <c r="D17" s="49">
        <v>12</v>
      </c>
      <c r="E17" s="55" t="s">
        <v>35</v>
      </c>
      <c r="F17" s="56"/>
      <c r="G17" s="57"/>
      <c r="H17" s="58"/>
      <c r="I17" s="59" t="s">
        <v>36</v>
      </c>
      <c r="J17" s="60">
        <f>IF(I17="Less(-)",-1,1)</f>
        <v>1</v>
      </c>
      <c r="K17" s="61" t="s">
        <v>37</v>
      </c>
      <c r="L17" s="61" t="s">
        <v>4</v>
      </c>
      <c r="M17" s="62"/>
      <c r="N17" s="57"/>
      <c r="O17" s="57"/>
      <c r="P17" s="63"/>
      <c r="Q17" s="57"/>
      <c r="R17" s="57"/>
      <c r="S17" s="63"/>
      <c r="T17" s="63"/>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5">
        <f>D17*M17</f>
        <v>0</v>
      </c>
      <c r="BB17" s="50">
        <f>M17*D17+N17+O17+P17+Q17+R17</f>
        <v>0</v>
      </c>
      <c r="BC17" s="26" t="str">
        <f>SpellNumber(L17,BB17)</f>
        <v>INR Zero Only</v>
      </c>
      <c r="IA17" s="27">
        <v>1.5</v>
      </c>
      <c r="IB17" s="27" t="s">
        <v>52</v>
      </c>
      <c r="IC17" s="27" t="s">
        <v>41</v>
      </c>
      <c r="ID17" s="27">
        <v>12</v>
      </c>
      <c r="IE17" s="28" t="s">
        <v>35</v>
      </c>
      <c r="IF17" s="28" t="s">
        <v>38</v>
      </c>
      <c r="IG17" s="28" t="s">
        <v>34</v>
      </c>
      <c r="IH17" s="28">
        <v>123.223</v>
      </c>
      <c r="II17" s="28" t="s">
        <v>35</v>
      </c>
    </row>
    <row r="18" spans="1:243" s="27" customFormat="1" ht="24.75" customHeight="1">
      <c r="A18" s="29" t="s">
        <v>40</v>
      </c>
      <c r="B18" s="30"/>
      <c r="C18" s="31"/>
      <c r="D18" s="32"/>
      <c r="E18" s="51"/>
      <c r="F18" s="51"/>
      <c r="G18" s="51"/>
      <c r="H18" s="52"/>
      <c r="I18" s="52"/>
      <c r="J18" s="52"/>
      <c r="K18" s="52"/>
      <c r="L18" s="53"/>
      <c r="BA18" s="54">
        <f>SUM(BA13:BA17)</f>
        <v>0</v>
      </c>
      <c r="BB18" s="54">
        <f>SUM(BB13:BB17)</f>
        <v>0</v>
      </c>
      <c r="BC18" s="26" t="str">
        <f>SpellNumber($E$2,BB18)</f>
        <v>INR Zero Only</v>
      </c>
      <c r="IE18" s="28">
        <v>4</v>
      </c>
      <c r="IF18" s="28" t="s">
        <v>39</v>
      </c>
      <c r="IG18" s="28" t="s">
        <v>41</v>
      </c>
      <c r="IH18" s="28">
        <v>10</v>
      </c>
      <c r="II18" s="28" t="s">
        <v>35</v>
      </c>
    </row>
    <row r="19" spans="1:243" s="41" customFormat="1" ht="54.75" customHeight="1" hidden="1">
      <c r="A19" s="30" t="s">
        <v>42</v>
      </c>
      <c r="B19" s="33"/>
      <c r="C19" s="34"/>
      <c r="D19" s="35"/>
      <c r="E19" s="47" t="s">
        <v>43</v>
      </c>
      <c r="F19" s="48"/>
      <c r="G19" s="36"/>
      <c r="H19" s="37"/>
      <c r="I19" s="37"/>
      <c r="J19" s="37"/>
      <c r="K19" s="38"/>
      <c r="L19" s="39"/>
      <c r="M19" s="40" t="s">
        <v>44</v>
      </c>
      <c r="O19" s="27"/>
      <c r="P19" s="27"/>
      <c r="Q19" s="27"/>
      <c r="R19" s="27"/>
      <c r="S19" s="27"/>
      <c r="BA19" s="42">
        <f>IF(ISBLANK(F19),0,IF(E19="Excess (+)",ROUND(BA18+(BA18*F19),2),IF(E19="Less (-)",ROUND(BA18+(BA18*F19*(-1)),2),0)))</f>
        <v>0</v>
      </c>
      <c r="BB19" s="43">
        <f>ROUND(BA19,0)</f>
        <v>0</v>
      </c>
      <c r="BC19" s="44" t="str">
        <f>SpellNumber(L19,BB19)</f>
        <v> Zero Only</v>
      </c>
      <c r="IE19" s="45"/>
      <c r="IF19" s="45"/>
      <c r="IG19" s="45"/>
      <c r="IH19" s="45"/>
      <c r="II19" s="45"/>
    </row>
    <row r="20" spans="1:243" s="41" customFormat="1" ht="25.5" customHeight="1">
      <c r="A20" s="29" t="s">
        <v>45</v>
      </c>
      <c r="B20" s="29"/>
      <c r="C20" s="72" t="str">
        <f>SpellNumber($E$2,BB18)</f>
        <v>INR Zero Only</v>
      </c>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IE20" s="45"/>
      <c r="IF20" s="45"/>
      <c r="IG20" s="45"/>
      <c r="IH20" s="45"/>
      <c r="II20" s="45"/>
    </row>
    <row r="21" ht="15"/>
    <row r="22" ht="15"/>
    <row r="23" ht="15"/>
    <row r="24" ht="15"/>
    <row r="25" ht="15"/>
    <row r="26" ht="15"/>
    <row r="27" ht="15"/>
    <row r="28" ht="15"/>
    <row r="29" ht="15"/>
    <row r="30" ht="15"/>
    <row r="31" ht="15"/>
    <row r="32" ht="15"/>
    <row r="33" ht="15"/>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L14 L15 L17 L16">
      <formula1>"INR"</formula1>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type="decimal" allowBlank="1" showErrorMessage="1" errorTitle="Invalid Entry" error="Only Numeric Values are allowed. " sqref="A13:A17">
      <formula1>0</formula1>
      <formula2>999999999999999</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D13:D17 F13:F17">
      <formula1>0</formula1>
      <formula2>999999999999999</formula2>
    </dataValidation>
    <dataValidation type="list" allowBlank="1" showErrorMessage="1" sqref="K13:K17">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46</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2017-08-28T05:07:50Z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