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<sst xmlns="http://schemas.openxmlformats.org/spreadsheetml/2006/main" count="146" uniqueCount="72">
  <si>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</si>
  <si>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</si>
  <si>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</si>
  <si>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</si>
  <si>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</si>
  <si>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</si>
  <si>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</si>
  <si>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</si>
  <si>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</si>
  <si>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</si>
  <si>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</si>
  <si>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</si>
  <si>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</si>
  <si>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</si>
  <si>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</si>
  <si>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</si>
  <si>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</si>
  <si>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</si>
  <si>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</si>
  <si>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</si>
  <si>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</si>
  <si>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</si>
  <si>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</si>
  <si>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</si>
  <si>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</si>
  <si>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</si>
  <si>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</si>
  <si>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</si>
  <si>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</si>
  <si>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</si>
  <si>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</si>
  <si>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</si>
  <si>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</si>
  <si>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</si>
  <si>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</si>
  <si>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</si>
  <si>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</si>
  <si>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</si>
  <si>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</si>
  <si>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</si>
  <si>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</si>
  <si>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</si>
  <si>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</si>
  <si>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</si>
  <si>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</si>
  <si>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</si>
  <si>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</si>
  <si>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</si>
  <si>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</si>
  <si>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</si>
  <si>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t>
  </si>
  <si>
    <t>item2</t>
  </si>
  <si>
    <t>item3</t>
  </si>
  <si>
    <t>Fume Hood Servicing including servicing, greasing and oiling of pulleys,  checking all the electrical wirings and switches, repair the electrical problems, replacing of electrical defective accessories where ever is required. Checking of air flow dampers and tube lights.</t>
  </si>
  <si>
    <t>3½ X 400 sq. mm (82mm)</t>
  </si>
  <si>
    <t>Laying  and  fixing  of  one  number  PVC  insulated  and  PVC sheathed / XLPE power cable of 1.1 kV grade of following size on wall surface as required.</t>
  </si>
  <si>
    <t>Contract No:  &lt;IISER/23-24/EE-EO/RFQ-13&gt;</t>
  </si>
  <si>
    <t>Name of Work: &lt;Laying of standby cable for Lecture Hall Complex at IISER Mohali.&gt;</t>
  </si>
  <si>
    <t>Laying of one number PVC insulated and PVC sheathed / XLPE power cable of 1.1 kV grade of following size direct in ground including  excavation  and  refilling  the  trench  etc.  as  required,
but excluding sand cushioning and protective covering.</t>
  </si>
  <si>
    <t>Above 185 sq. mm and upto 400 sq. mm</t>
  </si>
  <si>
    <t>Supplying and making end termination with brass compression gland  and  aluminium  lugs  for  following  size  of  PVC  insulated and  PVC  sheathed  /  XLPE  aluminium  conductor  cable  of  1.1 kV grade as required</t>
  </si>
  <si>
    <t>Laying of one number PVC insulated and PVC sheathed / XLPE power  cable  of  1.1  kV  grade  of  following  size  in  the  existing masonry open duct as required.</t>
  </si>
  <si>
    <t>Making a tunnel like bore of upto 4 inches dia (booki) across and below any permanent surface feature like road to pass power cable through it.</t>
  </si>
  <si>
    <t>Above 185 sq. mm and upto 400 sq. mm (clamped with 40x3mm MS flat clamp)</t>
  </si>
  <si>
    <t>Earth work in excavation by mechanical means (Hydraulic excavator) /manual means over areas (exceeding 30cm in depth, 1.5 m in width as well as 10sqm on plan) including disposal of excavated earth, lead upto 50m and lift upto 1.5 m, disposed earth to be levelled and neatly dressed.</t>
  </si>
  <si>
    <t>All kinds of soil.</t>
  </si>
  <si>
    <t>mtr</t>
  </si>
  <si>
    <t>nos</t>
  </si>
  <si>
    <t>mtrs</t>
  </si>
  <si>
    <t>cum</t>
  </si>
  <si>
    <t>item4</t>
  </si>
  <si>
    <t>item6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</si>
</sst>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mm/dd/yy"/>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33" borderId="10" xfId="59" applyNumberFormat="1" applyFont="1" applyFill="1" applyBorder="1" applyAlignment="1">
      <alignment horizontal="left" vertical="top"/>
      <protection/>
    </xf>
    <xf numFmtId="0" fontId="7" fillId="0" borderId="10" xfId="55" applyNumberFormat="1" applyFont="1" applyFill="1" applyBorder="1" applyAlignment="1">
      <alignment horizontal="center" vertical="top" wrapText="1"/>
      <protection/>
    </xf>
    <xf numFmtId="0" fontId="7" fillId="34" borderId="10" xfId="55" applyNumberFormat="1" applyFont="1" applyFill="1" applyBorder="1" applyAlignment="1">
      <alignment horizontal="center" vertical="top" wrapText="1"/>
      <protection/>
    </xf>
    <xf numFmtId="0" fontId="7"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vertical="top" wrapText="1"/>
      <protection/>
    </xf>
    <xf numFmtId="0" fontId="7" fillId="35" borderId="10" xfId="55" applyNumberFormat="1" applyFont="1" applyFill="1" applyBorder="1" applyAlignment="1">
      <alignment horizontal="center" vertical="top" wrapText="1"/>
      <protection/>
    </xf>
    <xf numFmtId="0" fontId="4" fillId="0" borderId="10" xfId="59" applyNumberFormat="1" applyFont="1" applyFill="1" applyBorder="1" applyAlignment="1">
      <alignment vertical="top" wrapText="1"/>
      <protection/>
    </xf>
    <xf numFmtId="0" fontId="14" fillId="0" borderId="10" xfId="59" applyNumberFormat="1" applyFont="1" applyFill="1" applyBorder="1" applyAlignment="1">
      <alignment horizontal="left" vertical="center" wrapText="1" readingOrder="1"/>
      <protection/>
    </xf>
    <xf numFmtId="0" fontId="4" fillId="0" borderId="10" xfId="59" applyNumberFormat="1" applyFont="1" applyFill="1" applyBorder="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7" fillId="33" borderId="10" xfId="59" applyNumberFormat="1" applyFont="1" applyFill="1" applyBorder="1" applyAlignment="1" applyProtection="1">
      <alignment vertical="center" wrapText="1"/>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lef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7" fillId="0" borderId="11" xfId="59" applyNumberFormat="1" applyFont="1" applyFill="1" applyBorder="1" applyAlignment="1" applyProtection="1">
      <alignment horizontal="left" vertical="center" wrapText="1"/>
      <protection/>
    </xf>
    <xf numFmtId="0" fontId="7" fillId="0" borderId="10" xfId="55"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0" fillId="0" borderId="10" xfId="0" applyFill="1" applyBorder="1" applyAlignment="1">
      <alignment horizontal="center" vertical="center"/>
    </xf>
    <xf numFmtId="2" fontId="7" fillId="36"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wrapText="1"/>
      <protection locked="0"/>
    </xf>
    <xf numFmtId="2" fontId="7" fillId="0" borderId="10" xfId="55" applyNumberFormat="1" applyFont="1" applyFill="1" applyBorder="1" applyAlignment="1">
      <alignment horizontal="left" vertical="center" wrapText="1"/>
      <protection/>
    </xf>
    <xf numFmtId="2" fontId="7" fillId="0" borderId="10" xfId="59" applyNumberFormat="1" applyFont="1" applyFill="1" applyBorder="1" applyAlignment="1">
      <alignment horizontal="left" vertical="center"/>
      <protection/>
    </xf>
    <xf numFmtId="2" fontId="4" fillId="0" borderId="10" xfId="59" applyNumberFormat="1" applyFont="1" applyFill="1" applyBorder="1" applyAlignment="1">
      <alignment horizontal="left" vertical="center"/>
      <protection/>
    </xf>
    <xf numFmtId="2" fontId="4" fillId="0" borderId="10" xfId="55" applyNumberFormat="1" applyFont="1" applyFill="1" applyBorder="1" applyAlignment="1">
      <alignment horizontal="left" vertical="center"/>
      <protection/>
    </xf>
    <xf numFmtId="0" fontId="18" fillId="0" borderId="10" xfId="59" applyNumberFormat="1" applyFont="1" applyFill="1" applyBorder="1" applyAlignment="1" applyProtection="1">
      <alignment vertical="center" wrapText="1"/>
      <protection locked="0"/>
    </xf>
    <xf numFmtId="0" fontId="19" fillId="0" borderId="10" xfId="65" applyNumberFormat="1" applyFont="1" applyFill="1" applyBorder="1" applyAlignment="1" applyProtection="1">
      <alignment horizontal="center" vertical="center"/>
      <protection/>
    </xf>
    <xf numFmtId="0" fontId="24" fillId="0" borderId="10" xfId="59" applyNumberFormat="1" applyFont="1" applyFill="1" applyBorder="1" applyAlignment="1">
      <alignment horizontal="center" vertical="center" wrapText="1" readingOrder="1"/>
      <protection/>
    </xf>
    <xf numFmtId="0" fontId="11" fillId="0" borderId="12"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0" xfId="59" applyNumberFormat="1" applyFont="1" applyFill="1" applyBorder="1" applyAlignment="1">
      <alignment horizontal="center" vertical="top"/>
      <protection/>
    </xf>
    <xf numFmtId="0" fontId="7" fillId="33" borderId="10"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0" fontId="59" fillId="0" borderId="10" xfId="0" applyFont="1" applyBorder="1" applyAlignment="1">
      <alignment vertical="top" wrapText="1"/>
    </xf>
    <xf numFmtId="0" fontId="59" fillId="0" borderId="10" xfId="0" applyFont="1" applyBorder="1" applyAlignment="1">
      <alignment horizontal="center" vertical="center"/>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view="pageBreakPreview" zoomScale="55" zoomScaleNormal="55" zoomScaleSheetLayoutView="55" workbookViewId="0" topLeftCell="A1">
      <selection activeCell="A8" sqref="A8"/>
    </sheetView>
  </sheetViews>
  <sheetFormatPr defaultColWidth="9.140625" defaultRowHeight="15"/>
  <cols>
    <col min="1" max="1" width="14.28125" style="51" customWidth="1"/>
    <col min="2" max="2" width="54.421875" style="47"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4.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5" t="str">
        <f>B2&amp;" BoQ"</f>
        <v>Item Wise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45" t="s">
        <v>1</v>
      </c>
      <c r="C2" s="7" t="s">
        <v>2</v>
      </c>
      <c r="D2" s="7" t="s">
        <v>3</v>
      </c>
      <c r="E2" s="7" t="s">
        <v>4</v>
      </c>
      <c r="J2" s="8"/>
      <c r="K2" s="8"/>
      <c r="L2" s="8"/>
      <c r="O2" s="5"/>
      <c r="P2" s="5"/>
      <c r="Q2" s="6"/>
    </row>
    <row r="3" spans="1:243" s="4" customFormat="1" ht="30" customHeight="1" hidden="1">
      <c r="A3" s="4" t="s">
        <v>5</v>
      </c>
      <c r="B3" s="46"/>
      <c r="IE3" s="6"/>
      <c r="IF3" s="6"/>
      <c r="IG3" s="6"/>
      <c r="IH3" s="6"/>
      <c r="II3" s="6"/>
    </row>
    <row r="4" spans="1:243" s="9" customFormat="1" ht="30" customHeight="1">
      <c r="A4" s="66" t="s">
        <v>46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 customHeight="1">
      <c r="A5" s="66" t="s">
        <v>57</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 customHeight="1">
      <c r="A6" s="66" t="s">
        <v>56</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1" customFormat="1" ht="104.25" customHeight="1">
      <c r="A8" s="48" t="s">
        <v>44</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2"/>
      <c r="IF8" s="12"/>
      <c r="IG8" s="12"/>
      <c r="IH8" s="12"/>
      <c r="II8" s="12"/>
    </row>
    <row r="9" spans="1:243" s="13"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4"/>
      <c r="IF9" s="14"/>
      <c r="IG9" s="14"/>
      <c r="IH9" s="14"/>
      <c r="II9" s="14"/>
    </row>
    <row r="10" spans="1:243" s="15" customFormat="1" ht="45" customHeight="1">
      <c r="A10" s="49"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6"/>
      <c r="IF10" s="16"/>
      <c r="IG10" s="16"/>
      <c r="IH10" s="16"/>
      <c r="II10" s="16"/>
    </row>
    <row r="11" spans="1:243" s="15" customFormat="1" ht="139.5" customHeight="1">
      <c r="A11" s="49" t="s">
        <v>14</v>
      </c>
      <c r="B11" s="23" t="s">
        <v>15</v>
      </c>
      <c r="C11" s="23" t="s">
        <v>16</v>
      </c>
      <c r="D11" s="23" t="s">
        <v>17</v>
      </c>
      <c r="E11" s="23" t="s">
        <v>18</v>
      </c>
      <c r="F11" s="23" t="s">
        <v>19</v>
      </c>
      <c r="G11" s="23"/>
      <c r="H11" s="23"/>
      <c r="I11" s="23" t="s">
        <v>20</v>
      </c>
      <c r="J11" s="23" t="s">
        <v>21</v>
      </c>
      <c r="K11" s="23" t="s">
        <v>22</v>
      </c>
      <c r="L11" s="23" t="s">
        <v>23</v>
      </c>
      <c r="M11" s="24" t="s">
        <v>49</v>
      </c>
      <c r="N11" s="23" t="s">
        <v>24</v>
      </c>
      <c r="O11" s="23" t="s">
        <v>48</v>
      </c>
      <c r="P11" s="23" t="s">
        <v>25</v>
      </c>
      <c r="Q11" s="23" t="s">
        <v>26</v>
      </c>
      <c r="R11" s="23" t="s">
        <v>27</v>
      </c>
      <c r="S11" s="23" t="s">
        <v>28</v>
      </c>
      <c r="T11" s="23" t="s">
        <v>29</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30</v>
      </c>
      <c r="BB11" s="25" t="s">
        <v>45</v>
      </c>
      <c r="BC11" s="26" t="s">
        <v>31</v>
      </c>
      <c r="IE11" s="16"/>
      <c r="IF11" s="16"/>
      <c r="IG11" s="16"/>
      <c r="IH11" s="16"/>
      <c r="II11" s="16"/>
    </row>
    <row r="12" spans="1:243" s="15" customFormat="1" ht="15">
      <c r="A12" s="49">
        <v>1</v>
      </c>
      <c r="B12" s="22">
        <v>2</v>
      </c>
      <c r="C12" s="22">
        <v>3</v>
      </c>
      <c r="D12" s="22">
        <v>4</v>
      </c>
      <c r="E12" s="22">
        <v>5</v>
      </c>
      <c r="F12" s="22">
        <v>6</v>
      </c>
      <c r="G12" s="22">
        <v>7</v>
      </c>
      <c r="H12" s="22">
        <v>8</v>
      </c>
      <c r="I12" s="22">
        <v>9</v>
      </c>
      <c r="J12" s="22">
        <v>10</v>
      </c>
      <c r="K12" s="22">
        <v>11</v>
      </c>
      <c r="L12" s="22">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IE12" s="16"/>
      <c r="IF12" s="16"/>
      <c r="IG12" s="16"/>
      <c r="IH12" s="16"/>
      <c r="II12" s="16"/>
    </row>
    <row r="13" spans="1:243" s="15" customFormat="1" ht="154.5" customHeight="1">
      <c r="A13" s="52">
        <v>1</v>
      </c>
      <c r="B13" s="73" t="s">
        <v>58</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IA13" s="15">
        <v>1</v>
      </c>
      <c r="IB13" s="15" t="s">
        <v>53</v>
      </c>
      <c r="IC13" s="15" t="s">
        <v>32</v>
      </c>
      <c r="ID13" s="15">
        <v>73</v>
      </c>
      <c r="IE13" s="16" t="s">
        <v>50</v>
      </c>
      <c r="IF13" s="16"/>
      <c r="IG13" s="16"/>
      <c r="IH13" s="16"/>
      <c r="II13" s="16"/>
    </row>
    <row r="14" spans="1:243" s="15" customFormat="1" ht="27.75" customHeight="1">
      <c r="A14" s="52">
        <v>1.1</v>
      </c>
      <c r="B14" s="73" t="s">
        <v>59</v>
      </c>
      <c r="C14" s="62" t="s">
        <v>32</v>
      </c>
      <c r="D14" s="75">
        <v>300</v>
      </c>
      <c r="E14" s="74" t="s">
        <v>66</v>
      </c>
      <c r="F14" s="58"/>
      <c r="G14" s="54"/>
      <c r="H14" s="54"/>
      <c r="I14" s="58" t="s">
        <v>34</v>
      </c>
      <c r="J14" s="59">
        <f>IF(I14="Less(-)",-1,1)</f>
        <v>1</v>
      </c>
      <c r="K14" s="54" t="s">
        <v>35</v>
      </c>
      <c r="L14" s="54" t="s">
        <v>4</v>
      </c>
      <c r="M14" s="53"/>
      <c r="N14" s="54"/>
      <c r="O14" s="53"/>
      <c r="P14" s="55"/>
      <c r="Q14" s="54"/>
      <c r="R14" s="54"/>
      <c r="S14" s="55"/>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7">
        <f>D14*M14</f>
        <v>0</v>
      </c>
      <c r="BB14" s="57">
        <f>BA14+(BA14*O14/100)</f>
        <v>0</v>
      </c>
      <c r="BC14" s="44" t="str">
        <f>SpellNumber(L14,BB14)</f>
        <v>INR Zero Only</v>
      </c>
      <c r="IE14" s="16"/>
      <c r="IF14" s="16"/>
      <c r="IG14" s="16"/>
      <c r="IH14" s="16"/>
      <c r="II14" s="16"/>
    </row>
    <row r="15" spans="1:243" s="15" customFormat="1" ht="111.75" customHeight="1">
      <c r="A15" s="52">
        <v>2</v>
      </c>
      <c r="B15" s="73" t="s">
        <v>60</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IE15" s="16"/>
      <c r="IF15" s="16"/>
      <c r="IG15" s="16"/>
      <c r="IH15" s="16"/>
      <c r="II15" s="16"/>
    </row>
    <row r="16" spans="1:243" s="15" customFormat="1" ht="33" customHeight="1">
      <c r="A16" s="52">
        <v>2.1</v>
      </c>
      <c r="B16" s="73" t="s">
        <v>54</v>
      </c>
      <c r="C16" s="62" t="s">
        <v>51</v>
      </c>
      <c r="D16" s="76">
        <v>2</v>
      </c>
      <c r="E16" s="74" t="s">
        <v>67</v>
      </c>
      <c r="F16" s="58"/>
      <c r="G16" s="54"/>
      <c r="H16" s="54"/>
      <c r="I16" s="58" t="s">
        <v>34</v>
      </c>
      <c r="J16" s="59">
        <f>IF(I16="Less(-)",-1,1)</f>
        <v>1</v>
      </c>
      <c r="K16" s="54" t="s">
        <v>35</v>
      </c>
      <c r="L16" s="54" t="s">
        <v>4</v>
      </c>
      <c r="M16" s="53"/>
      <c r="N16" s="54"/>
      <c r="O16" s="53"/>
      <c r="P16" s="55"/>
      <c r="Q16" s="54"/>
      <c r="R16" s="54"/>
      <c r="S16" s="55"/>
      <c r="T16" s="55"/>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7">
        <f>D16*M16</f>
        <v>0</v>
      </c>
      <c r="BB16" s="57">
        <f>BA16+(BA16*O16/100)</f>
        <v>0</v>
      </c>
      <c r="BC16" s="44" t="str">
        <f>SpellNumber(L16,BB16)</f>
        <v>INR Zero Only</v>
      </c>
      <c r="IE16" s="16"/>
      <c r="IF16" s="16"/>
      <c r="IG16" s="16"/>
      <c r="IH16" s="16"/>
      <c r="II16" s="16"/>
    </row>
    <row r="17" spans="1:243" s="15" customFormat="1" ht="96.75" customHeight="1">
      <c r="A17" s="52">
        <v>3</v>
      </c>
      <c r="B17" s="73" t="s">
        <v>61</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IE17" s="16"/>
      <c r="IF17" s="16"/>
      <c r="IG17" s="16"/>
      <c r="IH17" s="16"/>
      <c r="II17" s="16"/>
    </row>
    <row r="18" spans="1:243" s="15" customFormat="1" ht="36" customHeight="1">
      <c r="A18" s="52">
        <v>3.1</v>
      </c>
      <c r="B18" s="73" t="s">
        <v>59</v>
      </c>
      <c r="C18" s="62" t="s">
        <v>52</v>
      </c>
      <c r="D18" s="76">
        <v>20</v>
      </c>
      <c r="E18" s="74" t="s">
        <v>68</v>
      </c>
      <c r="F18" s="58"/>
      <c r="G18" s="54"/>
      <c r="H18" s="54"/>
      <c r="I18" s="58" t="s">
        <v>34</v>
      </c>
      <c r="J18" s="59">
        <f>IF(I18="Less(-)",-1,1)</f>
        <v>1</v>
      </c>
      <c r="K18" s="54" t="s">
        <v>35</v>
      </c>
      <c r="L18" s="54" t="s">
        <v>4</v>
      </c>
      <c r="M18" s="53"/>
      <c r="N18" s="54"/>
      <c r="O18" s="53"/>
      <c r="P18" s="55"/>
      <c r="Q18" s="54"/>
      <c r="R18" s="54"/>
      <c r="S18" s="55"/>
      <c r="T18" s="55"/>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7">
        <f>D18*M18</f>
        <v>0</v>
      </c>
      <c r="BB18" s="57">
        <f>BA18+(BA18*O18/100)</f>
        <v>0</v>
      </c>
      <c r="BC18" s="44" t="str">
        <f>SpellNumber(L18,BB18)</f>
        <v>INR Zero Only</v>
      </c>
      <c r="IE18" s="16"/>
      <c r="IF18" s="16"/>
      <c r="IG18" s="16"/>
      <c r="IH18" s="16"/>
      <c r="II18" s="16"/>
    </row>
    <row r="19" spans="1:243" s="15" customFormat="1" ht="96" customHeight="1">
      <c r="A19" s="52">
        <v>4</v>
      </c>
      <c r="B19" s="73" t="s">
        <v>62</v>
      </c>
      <c r="C19" s="62" t="s">
        <v>70</v>
      </c>
      <c r="D19" s="75">
        <v>22</v>
      </c>
      <c r="E19" s="74" t="s">
        <v>68</v>
      </c>
      <c r="F19" s="58"/>
      <c r="G19" s="54"/>
      <c r="H19" s="54"/>
      <c r="I19" s="58" t="s">
        <v>34</v>
      </c>
      <c r="J19" s="59">
        <f>IF(I19="Less(-)",-1,1)</f>
        <v>1</v>
      </c>
      <c r="K19" s="54" t="s">
        <v>35</v>
      </c>
      <c r="L19" s="54" t="s">
        <v>4</v>
      </c>
      <c r="M19" s="53"/>
      <c r="N19" s="54"/>
      <c r="O19" s="53"/>
      <c r="P19" s="55"/>
      <c r="Q19" s="54"/>
      <c r="R19" s="54"/>
      <c r="S19" s="55"/>
      <c r="T19" s="55"/>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7">
        <f>D19*M19</f>
        <v>0</v>
      </c>
      <c r="BB19" s="57">
        <f>BA19+(BA19*O19/100)</f>
        <v>0</v>
      </c>
      <c r="BC19" s="44" t="str">
        <f>SpellNumber(L19,BB19)</f>
        <v>INR Zero Only</v>
      </c>
      <c r="IE19" s="16"/>
      <c r="IF19" s="16"/>
      <c r="IG19" s="16"/>
      <c r="IH19" s="16"/>
      <c r="II19" s="16"/>
    </row>
    <row r="20" spans="1:243" s="15" customFormat="1" ht="89.25" customHeight="1">
      <c r="A20" s="52">
        <v>5</v>
      </c>
      <c r="B20" s="73" t="s">
        <v>55</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IE20" s="16"/>
      <c r="IF20" s="16"/>
      <c r="IG20" s="16"/>
      <c r="IH20" s="16"/>
      <c r="II20" s="16"/>
    </row>
    <row r="21" spans="1:243" s="15" customFormat="1" ht="56.25" customHeight="1">
      <c r="A21" s="52">
        <v>5.1</v>
      </c>
      <c r="B21" s="73" t="s">
        <v>63</v>
      </c>
      <c r="C21" s="62" t="s">
        <v>38</v>
      </c>
      <c r="D21" s="75">
        <v>40</v>
      </c>
      <c r="E21" s="74" t="s">
        <v>68</v>
      </c>
      <c r="F21" s="58"/>
      <c r="G21" s="54"/>
      <c r="H21" s="54"/>
      <c r="I21" s="58" t="s">
        <v>34</v>
      </c>
      <c r="J21" s="59">
        <f>IF(I21="Less(-)",-1,1)</f>
        <v>1</v>
      </c>
      <c r="K21" s="54" t="s">
        <v>35</v>
      </c>
      <c r="L21" s="54" t="s">
        <v>4</v>
      </c>
      <c r="M21" s="53"/>
      <c r="N21" s="54"/>
      <c r="O21" s="53"/>
      <c r="P21" s="55"/>
      <c r="Q21" s="54"/>
      <c r="R21" s="54"/>
      <c r="S21" s="55"/>
      <c r="T21" s="55"/>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7">
        <f>D21*M21</f>
        <v>0</v>
      </c>
      <c r="BB21" s="57">
        <f>BA21+(BA21*O21/100)</f>
        <v>0</v>
      </c>
      <c r="BC21" s="44" t="str">
        <f>SpellNumber(L21,BB21)</f>
        <v>INR Zero Only</v>
      </c>
      <c r="IE21" s="16"/>
      <c r="IF21" s="16"/>
      <c r="IG21" s="16"/>
      <c r="IH21" s="16"/>
      <c r="II21" s="16"/>
    </row>
    <row r="22" spans="1:243" s="15" customFormat="1" ht="151.5" customHeight="1">
      <c r="A22" s="52">
        <v>6</v>
      </c>
      <c r="B22" s="73" t="s">
        <v>64</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IE22" s="16"/>
      <c r="IF22" s="16"/>
      <c r="IG22" s="16"/>
      <c r="IH22" s="16"/>
      <c r="II22" s="16"/>
    </row>
    <row r="23" spans="1:243" s="15" customFormat="1" ht="34.5" customHeight="1">
      <c r="A23" s="52">
        <v>6.1</v>
      </c>
      <c r="B23" s="73" t="s">
        <v>65</v>
      </c>
      <c r="C23" s="62" t="s">
        <v>71</v>
      </c>
      <c r="D23" s="75">
        <v>5</v>
      </c>
      <c r="E23" s="74" t="s">
        <v>69</v>
      </c>
      <c r="F23" s="58"/>
      <c r="G23" s="54"/>
      <c r="H23" s="54"/>
      <c r="I23" s="58" t="s">
        <v>34</v>
      </c>
      <c r="J23" s="59">
        <f>IF(I23="Less(-)",-1,1)</f>
        <v>1</v>
      </c>
      <c r="K23" s="54" t="s">
        <v>35</v>
      </c>
      <c r="L23" s="54" t="s">
        <v>4</v>
      </c>
      <c r="M23" s="53"/>
      <c r="N23" s="54"/>
      <c r="O23" s="53"/>
      <c r="P23" s="55"/>
      <c r="Q23" s="54"/>
      <c r="R23" s="54"/>
      <c r="S23" s="55"/>
      <c r="T23" s="55"/>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7">
        <f>D23*M23</f>
        <v>0</v>
      </c>
      <c r="BB23" s="57">
        <f>BA23+(BA23*O23/100)</f>
        <v>0</v>
      </c>
      <c r="BC23" s="44" t="str">
        <f>SpellNumber(L23,BB23)</f>
        <v>INR Zero Only</v>
      </c>
      <c r="IE23" s="16"/>
      <c r="IF23" s="16"/>
      <c r="IG23" s="16"/>
      <c r="IH23" s="16"/>
      <c r="II23" s="16"/>
    </row>
    <row r="24" spans="1:243" s="17" customFormat="1" ht="58.5" customHeight="1">
      <c r="A24" s="69" t="s">
        <v>37</v>
      </c>
      <c r="B24" s="70"/>
      <c r="C24" s="30"/>
      <c r="D24" s="30"/>
      <c r="E24" s="30"/>
      <c r="F24" s="29"/>
      <c r="G24" s="30"/>
      <c r="H24" s="31"/>
      <c r="I24" s="31"/>
      <c r="J24" s="31"/>
      <c r="K24" s="31"/>
      <c r="L24" s="30"/>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3">
        <f>SUM(BA14:BA23)</f>
        <v>0</v>
      </c>
      <c r="BB24" s="43">
        <f>SUM(BB13:BB23)</f>
        <v>0</v>
      </c>
      <c r="BC24" s="44" t="str">
        <f>SpellNumber($E$2,BB24)</f>
        <v>INR Zero Only</v>
      </c>
      <c r="IA24" s="17" t="s">
        <v>37</v>
      </c>
      <c r="IE24" s="18"/>
      <c r="IF24" s="18" t="s">
        <v>36</v>
      </c>
      <c r="IG24" s="18" t="s">
        <v>38</v>
      </c>
      <c r="IH24" s="18">
        <v>10</v>
      </c>
      <c r="II24" s="18" t="s">
        <v>33</v>
      </c>
    </row>
    <row r="25" spans="1:243" s="19" customFormat="1" ht="54.75" customHeight="1" hidden="1">
      <c r="A25" s="50" t="s">
        <v>39</v>
      </c>
      <c r="B25" s="21"/>
      <c r="C25" s="33"/>
      <c r="D25" s="34"/>
      <c r="E25" s="60" t="s">
        <v>40</v>
      </c>
      <c r="F25" s="61"/>
      <c r="G25" s="35"/>
      <c r="H25" s="36"/>
      <c r="I25" s="36"/>
      <c r="J25" s="36"/>
      <c r="K25" s="37"/>
      <c r="L25" s="38"/>
      <c r="M25" s="39" t="s">
        <v>41</v>
      </c>
      <c r="N25" s="36"/>
      <c r="O25" s="32"/>
      <c r="P25" s="32"/>
      <c r="Q25" s="32"/>
      <c r="R25" s="32"/>
      <c r="S25" s="32"/>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40">
        <f>IF(ISBLANK(F25),0,IF(E25="Excess (+)",ROUND(BA24+(BA24*F25),2),IF(E25="Less (-)",ROUND(BA24+(BA24*F25*(-1)),2),0)))</f>
        <v>0</v>
      </c>
      <c r="BB25" s="41">
        <f>ROUND(BA25,0)</f>
        <v>0</v>
      </c>
      <c r="BC25" s="28" t="str">
        <f>SpellNumber(L25,BB25)</f>
        <v> Zero Only</v>
      </c>
      <c r="IA25" s="19" t="s">
        <v>39</v>
      </c>
      <c r="IE25" s="20" t="s">
        <v>40</v>
      </c>
      <c r="IF25" s="20"/>
      <c r="IG25" s="20"/>
      <c r="IH25" s="20"/>
      <c r="II25" s="20"/>
    </row>
    <row r="26" spans="1:243" s="19" customFormat="1" ht="43.5" customHeight="1">
      <c r="A26" s="69" t="s">
        <v>42</v>
      </c>
      <c r="B26" s="70"/>
      <c r="C26" s="64" t="str">
        <f>SpellNumber($E$2,BB24)</f>
        <v>INR Zero Only</v>
      </c>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IA26" s="19" t="s">
        <v>42</v>
      </c>
      <c r="IC26" s="19" t="s">
        <v>47</v>
      </c>
      <c r="IE26" s="20"/>
      <c r="IF26" s="20"/>
      <c r="IG26" s="20"/>
      <c r="IH26" s="20"/>
      <c r="II26" s="20"/>
    </row>
    <row r="27" ht="15"/>
    <row r="28" ht="15"/>
    <row r="29" ht="15"/>
    <row r="30" ht="15"/>
    <row r="31" ht="15"/>
    <row r="32" ht="15"/>
    <row r="33" ht="15"/>
  </sheetData>
  <sheetProtection password="E491" sheet="1"/>
  <mergeCells count="10">
    <mergeCell ref="A9:BC9"/>
    <mergeCell ref="C26:BC26"/>
    <mergeCell ref="A1:L1"/>
    <mergeCell ref="A4:BC4"/>
    <mergeCell ref="A5:BC5"/>
    <mergeCell ref="A6:BC6"/>
    <mergeCell ref="A7:BC7"/>
    <mergeCell ref="B8:BC8"/>
    <mergeCell ref="A24:B24"/>
    <mergeCell ref="A26:B2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allowBlank="1" showInputMessage="1" showErrorMessage="1" promptTitle="Itemcode/Make" prompt="Please enter text" sqref="F24 C21 C18:C19 C16 C14 C2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23 O21 O23 M18:M19 M21 O16 O18:O19 M14 M16 O14">
      <formula1>0</formula1>
      <formula2>999999999999999</formula2>
    </dataValidation>
    <dataValidation type="decimal" allowBlank="1" showInputMessage="1" showErrorMessage="1" promptTitle="Quantity" prompt="Please enter the Quantity for this item. " errorTitle="Invalid Entry" error="Only Numeric Values are allowed. " sqref="D23 F21 F23 D18:D19 D21 F16 F18:F19 D14 D16 F14">
      <formula1>0</formula1>
      <formula2>999999999999999</formula2>
    </dataValidation>
    <dataValidation allowBlank="1" showInputMessage="1" showErrorMessage="1" promptTitle="Addition / Deduction" prompt="Please Choose the correct One" sqref="J23 J21 J18:J19 J16 J14">
      <formula1>0</formula1>
      <formula2>0</formula2>
    </dataValidation>
    <dataValidation type="list" showErrorMessage="1" sqref="I23 I21 I18:I19 I16 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3 N21 N18:N19 N16 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3 R21 R18:R19 R16 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3 Q21 Q18:Q19 Q16 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3:H23 G21:H21 G18:H19 G16:H16 G14:H14">
      <formula1>0</formula1>
      <formula2>999999999999999</formula2>
    </dataValidation>
    <dataValidation allowBlank="1" showInputMessage="1" showErrorMessage="1" promptTitle="Units" prompt="Please enter Units in text" sqref="E23 E21 E18:E19 E16 E14">
      <formula1>0</formula1>
      <formula2>0</formula2>
    </dataValidation>
    <dataValidation type="list" allowBlank="1" showErrorMessage="1" sqref="K23 K21 K18:K19 K16 K14">
      <formula1>"Partial Conversion,Full Conversion"</formula1>
      <formula2>0</formula2>
    </dataValidation>
    <dataValidation type="list" allowBlank="1" showInputMessage="1" showErrorMessage="1" sqref="L23:L26 L21 L18:L19 L16 L14">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6"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43</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2020-10-27T05:14:24Z</cp:lastPrinted>
  <dcterms:created xsi:type="dcterms:W3CDTF">2009-01-30T06:42:42Z</dcterms:created>
  <dcterms:modified xsi:type="dcterms:W3CDTF">2023-07-22T17:12:07Z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