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<sst xmlns="http://schemas.openxmlformats.org/spreadsheetml/2006/main" count="165" uniqueCount="65">
  <si>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</si>
  <si>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</si>
  <si>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</si>
  <si>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</si>
  <si>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</si>
  <si>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</si>
  <si>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</si>
  <si>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</si>
  <si>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</si>
  <si>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</si>
  <si>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</si>
  <si>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</si>
  <si>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</si>
  <si>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</si>
  <si>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</si>
  <si>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</si>
  <si>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</si>
  <si>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</si>
  <si>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</si>
  <si>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</si>
  <si>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</si>
  <si>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</si>
  <si>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</si>
  <si>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</si>
  <si>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</si>
  <si>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</si>
  <si>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</si>
  <si>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</si>
  <si>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</si>
  <si>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</si>
  <si>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</si>
  <si>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</si>
  <si>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</si>
  <si>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</si>
  <si>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</si>
  <si>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</si>
  <si>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</si>
  <si>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</si>
  <si>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</si>
  <si>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</si>
  <si>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</si>
  <si>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</si>
  <si>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</si>
  <si>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</si>
  <si>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</si>
  <si>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</si>
  <si>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</si>
  <si>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</si>
  <si>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</si>
  <si>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</si>
  <si>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Name of Work: &lt;AMC for DG sets of Cummins and Kirloskar make at IISER Mohali &gt;</t>
  </si>
  <si>
    <t>Annual maintenance including all checks as recommended by the respective manufacturer of following capacity DG sets complete with replacement(fixing only) of defective parts during breakdowns, consumables etc during periodic servicing, conducting periodic servicing as per the manufacturer's recommendation excluding consumables and parts, p/f of minor consumables like battery water,grease,nut bolts etc during routine AMC checks, AMC check once every month and attending unlimited breakdown calls.</t>
  </si>
  <si>
    <t>125 KVA DG Set,Make :  Cummins</t>
  </si>
  <si>
    <t>380 KVA DG Set,Make :  Cummins</t>
  </si>
  <si>
    <t>500 KVA DG Set,Make :  Cummins</t>
  </si>
  <si>
    <t>750 KVA DG Set,Make :  Cummins</t>
  </si>
  <si>
    <t>200 KVA DG Set,Make :  Kirloskar</t>
  </si>
  <si>
    <t>item2</t>
  </si>
  <si>
    <t>item3</t>
  </si>
  <si>
    <t>item4</t>
  </si>
  <si>
    <t>item6</t>
  </si>
  <si>
    <t>Annual maintenance including all checks as recommended by the respective manufacturer of following capacity DG sets complete with replacement(fixing only) of defective parts during breakdowns, consumables etc during periodic servicing, conducting periodic servicing as per the manufacturer's recommendation excluding consumables and parts, p/f of minor consumables like battery water,grease,nut bolts etc during routine AMC checks, AMC check once every quarter and attending unlimited breakdown calls.</t>
  </si>
  <si>
    <t>750 KVA DG Set incl. complete health checkup,Make :  Cummins</t>
  </si>
  <si>
    <t>Contract No:  &lt;IISER/EE-EO/22-23/AMC-7&gt;</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</si>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</sst>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1"/>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FFFFFF"/>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58" fillId="0" borderId="20" xfId="0" applyFont="1" applyFill="1" applyBorder="1" applyAlignment="1">
      <alignment horizontal="center" vertical="center"/>
    </xf>
    <xf numFmtId="0" fontId="0" fillId="0" borderId="21" xfId="0" applyFont="1" applyFill="1" applyBorder="1" applyAlignment="1">
      <alignment horizontal="left" vertical="center" wrapText="1"/>
    </xf>
    <xf numFmtId="0" fontId="4" fillId="0" borderId="21" xfId="58" applyNumberFormat="1" applyFont="1" applyFill="1" applyBorder="1" applyAlignment="1">
      <alignment vertical="top" wrapText="1"/>
      <protection/>
    </xf>
    <xf numFmtId="0" fontId="59" fillId="36" borderId="20" xfId="0" applyFont="1" applyFill="1" applyBorder="1" applyAlignment="1">
      <alignment/>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view="pageBreakPreview" zoomScale="60" zoomScaleNormal="75" zoomScalePageLayoutView="0" workbookViewId="0" topLeftCell="A1">
      <selection activeCell="BH13" sqref="BH13"/>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0"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8" t="s">
        <v>48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 customHeight="1">
      <c r="A5" s="68" t="s">
        <v>50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 customHeight="1">
      <c r="A6" s="68" t="s">
        <v>63</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6</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64.5" customHeight="1">
      <c r="A8" s="11" t="s">
        <v>46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7</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64</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8</v>
      </c>
      <c r="BB12" s="24">
        <v>9</v>
      </c>
      <c r="BC12" s="24">
        <v>10</v>
      </c>
      <c r="IE12" s="18"/>
      <c r="IF12" s="18"/>
      <c r="IG12" s="18"/>
      <c r="IH12" s="18"/>
      <c r="II12" s="18"/>
    </row>
    <row r="13" spans="1:243" s="27" customFormat="1" ht="125.25" customHeight="1">
      <c r="A13" s="25">
        <v>1</v>
      </c>
      <c r="B13" s="62" t="s">
        <v>61</v>
      </c>
      <c r="C13" s="61"/>
      <c r="D13" s="61"/>
      <c r="E13" s="61"/>
      <c r="F13" s="29"/>
      <c r="G13" s="30"/>
      <c r="H13" s="30"/>
      <c r="I13" s="29" t="s">
        <v>36</v>
      </c>
      <c r="J13" s="31">
        <f>IF(I13="Less(-)",-1,1)</f>
        <v>1</v>
      </c>
      <c r="K13" s="32" t="s">
        <v>37</v>
      </c>
      <c r="L13" s="32" t="s">
        <v>4</v>
      </c>
      <c r="M13" s="36"/>
      <c r="N13" s="30"/>
      <c r="O13" s="36"/>
      <c r="P13" s="33"/>
      <c r="Q13" s="30"/>
      <c r="R13" s="30"/>
      <c r="S13" s="33"/>
      <c r="T13" s="34"/>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6"/>
      <c r="BB13" s="36"/>
      <c r="BC13" s="26"/>
      <c r="IA13" s="27">
        <v>1</v>
      </c>
      <c r="IB13" s="27" t="s">
        <v>51</v>
      </c>
      <c r="IE13" s="28"/>
      <c r="IF13" s="28" t="s">
        <v>32</v>
      </c>
      <c r="IG13" s="28" t="s">
        <v>33</v>
      </c>
      <c r="IH13" s="28">
        <v>10</v>
      </c>
      <c r="II13" s="28" t="s">
        <v>34</v>
      </c>
    </row>
    <row r="14" spans="1:243" s="27" customFormat="1" ht="16.5">
      <c r="A14" s="25">
        <v>1.1</v>
      </c>
      <c r="B14" s="64" t="s">
        <v>52</v>
      </c>
      <c r="C14" s="60" t="s">
        <v>33</v>
      </c>
      <c r="D14" s="61">
        <v>1</v>
      </c>
      <c r="E14" s="61" t="s">
        <v>35</v>
      </c>
      <c r="F14" s="29"/>
      <c r="G14" s="30"/>
      <c r="H14" s="30"/>
      <c r="I14" s="29" t="s">
        <v>36</v>
      </c>
      <c r="J14" s="31">
        <f>IF(I14="Less(-)",-1,1)</f>
        <v>1</v>
      </c>
      <c r="K14" s="32" t="s">
        <v>37</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1.1</v>
      </c>
      <c r="IB14" s="27" t="s">
        <v>52</v>
      </c>
      <c r="IC14" s="27" t="s">
        <v>33</v>
      </c>
      <c r="ID14" s="27">
        <v>1</v>
      </c>
      <c r="IE14" s="28" t="s">
        <v>35</v>
      </c>
      <c r="IF14" s="28" t="s">
        <v>32</v>
      </c>
      <c r="IG14" s="28" t="s">
        <v>33</v>
      </c>
      <c r="IH14" s="28">
        <v>10</v>
      </c>
      <c r="II14" s="28" t="s">
        <v>34</v>
      </c>
    </row>
    <row r="15" spans="1:243" s="27" customFormat="1" ht="16.5">
      <c r="A15" s="25">
        <v>1.2</v>
      </c>
      <c r="B15" s="64" t="s">
        <v>53</v>
      </c>
      <c r="C15" s="60" t="s">
        <v>57</v>
      </c>
      <c r="D15" s="61">
        <v>1</v>
      </c>
      <c r="E15" s="61" t="s">
        <v>35</v>
      </c>
      <c r="F15" s="29"/>
      <c r="G15" s="30"/>
      <c r="H15" s="30"/>
      <c r="I15" s="29" t="s">
        <v>36</v>
      </c>
      <c r="J15" s="31">
        <f>IF(I15="Less(-)",-1,1)</f>
        <v>1</v>
      </c>
      <c r="K15" s="32" t="s">
        <v>37</v>
      </c>
      <c r="L15" s="32" t="s">
        <v>4</v>
      </c>
      <c r="M15" s="57"/>
      <c r="N15" s="30"/>
      <c r="O15" s="57"/>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D15*M15</f>
        <v>0</v>
      </c>
      <c r="BB15" s="36">
        <f>BA15+(BA15*O15/100)</f>
        <v>0</v>
      </c>
      <c r="BC15" s="26" t="str">
        <f>SpellNumber(L15,BB15)</f>
        <v>INR Zero Only</v>
      </c>
      <c r="IA15" s="27">
        <v>1.2</v>
      </c>
      <c r="IB15" s="27" t="s">
        <v>53</v>
      </c>
      <c r="IC15" s="27" t="s">
        <v>57</v>
      </c>
      <c r="ID15" s="27">
        <v>1</v>
      </c>
      <c r="IE15" s="28" t="s">
        <v>35</v>
      </c>
      <c r="IF15" s="28" t="s">
        <v>32</v>
      </c>
      <c r="IG15" s="28" t="s">
        <v>33</v>
      </c>
      <c r="IH15" s="28">
        <v>10</v>
      </c>
      <c r="II15" s="28" t="s">
        <v>34</v>
      </c>
    </row>
    <row r="16" spans="1:243" s="27" customFormat="1" ht="16.5">
      <c r="A16" s="25">
        <v>1.3</v>
      </c>
      <c r="B16" s="64" t="s">
        <v>54</v>
      </c>
      <c r="C16" s="60" t="s">
        <v>58</v>
      </c>
      <c r="D16" s="61">
        <v>3</v>
      </c>
      <c r="E16" s="61" t="s">
        <v>35</v>
      </c>
      <c r="F16" s="29"/>
      <c r="G16" s="30"/>
      <c r="H16" s="30"/>
      <c r="I16" s="29" t="s">
        <v>36</v>
      </c>
      <c r="J16" s="31">
        <f>IF(I16="Less(-)",-1,1)</f>
        <v>1</v>
      </c>
      <c r="K16" s="32" t="s">
        <v>37</v>
      </c>
      <c r="L16" s="32" t="s">
        <v>4</v>
      </c>
      <c r="M16" s="57"/>
      <c r="N16" s="30"/>
      <c r="O16" s="57"/>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D16*M16</f>
        <v>0</v>
      </c>
      <c r="BB16" s="36">
        <f>BA16+(BA16*O16/100)</f>
        <v>0</v>
      </c>
      <c r="BC16" s="26" t="str">
        <f>SpellNumber(L16,BB16)</f>
        <v>INR Zero Only</v>
      </c>
      <c r="IA16" s="27">
        <v>1.3</v>
      </c>
      <c r="IB16" s="27" t="s">
        <v>54</v>
      </c>
      <c r="IC16" s="27" t="s">
        <v>58</v>
      </c>
      <c r="ID16" s="27">
        <v>3</v>
      </c>
      <c r="IE16" s="28" t="s">
        <v>35</v>
      </c>
      <c r="IF16" s="28" t="s">
        <v>32</v>
      </c>
      <c r="IG16" s="28" t="s">
        <v>33</v>
      </c>
      <c r="IH16" s="28">
        <v>10</v>
      </c>
      <c r="II16" s="28" t="s">
        <v>34</v>
      </c>
    </row>
    <row r="17" spans="1:243" s="27" customFormat="1" ht="24" customHeight="1">
      <c r="A17" s="25">
        <v>1.4</v>
      </c>
      <c r="B17" s="64" t="s">
        <v>62</v>
      </c>
      <c r="C17" s="60" t="s">
        <v>59</v>
      </c>
      <c r="D17" s="61">
        <v>3</v>
      </c>
      <c r="E17" s="61" t="s">
        <v>35</v>
      </c>
      <c r="F17" s="29"/>
      <c r="G17" s="30"/>
      <c r="H17" s="30"/>
      <c r="I17" s="29" t="s">
        <v>36</v>
      </c>
      <c r="J17" s="31">
        <f>IF(I17="Less(-)",-1,1)</f>
        <v>1</v>
      </c>
      <c r="K17" s="32" t="s">
        <v>37</v>
      </c>
      <c r="L17" s="32" t="s">
        <v>4</v>
      </c>
      <c r="M17" s="57"/>
      <c r="N17" s="30"/>
      <c r="O17" s="57"/>
      <c r="P17" s="33"/>
      <c r="Q17" s="30"/>
      <c r="R17" s="30"/>
      <c r="S17" s="33"/>
      <c r="T17" s="34"/>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6">
        <f>D17*M17</f>
        <v>0</v>
      </c>
      <c r="BB17" s="36">
        <f>BA17+(BA17*O17/100)</f>
        <v>0</v>
      </c>
      <c r="BC17" s="26" t="str">
        <f>SpellNumber(L17,BB17)</f>
        <v>INR Zero Only</v>
      </c>
      <c r="IA17" s="27">
        <v>1.4</v>
      </c>
      <c r="IB17" s="27" t="s">
        <v>55</v>
      </c>
      <c r="IC17" s="27" t="s">
        <v>59</v>
      </c>
      <c r="ID17" s="27">
        <v>3</v>
      </c>
      <c r="IE17" s="28" t="s">
        <v>35</v>
      </c>
      <c r="IF17" s="28" t="s">
        <v>32</v>
      </c>
      <c r="IG17" s="28" t="s">
        <v>33</v>
      </c>
      <c r="IH17" s="28">
        <v>10</v>
      </c>
      <c r="II17" s="28" t="s">
        <v>34</v>
      </c>
    </row>
    <row r="18" spans="1:243" s="27" customFormat="1" ht="16.5">
      <c r="A18" s="25">
        <v>1.5</v>
      </c>
      <c r="B18" s="64" t="s">
        <v>56</v>
      </c>
      <c r="C18" s="60" t="s">
        <v>40</v>
      </c>
      <c r="D18" s="61">
        <v>1</v>
      </c>
      <c r="E18" s="61" t="s">
        <v>35</v>
      </c>
      <c r="F18" s="29"/>
      <c r="G18" s="30"/>
      <c r="H18" s="30"/>
      <c r="I18" s="29" t="s">
        <v>36</v>
      </c>
      <c r="J18" s="31">
        <f>IF(I18="Less(-)",-1,1)</f>
        <v>1</v>
      </c>
      <c r="K18" s="32" t="s">
        <v>37</v>
      </c>
      <c r="L18" s="32" t="s">
        <v>4</v>
      </c>
      <c r="M18" s="57"/>
      <c r="N18" s="30"/>
      <c r="O18" s="57"/>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D18*M18</f>
        <v>0</v>
      </c>
      <c r="BB18" s="36">
        <f>BA18+(BA18*O18/100)</f>
        <v>0</v>
      </c>
      <c r="BC18" s="63"/>
      <c r="IA18" s="27">
        <v>2.1</v>
      </c>
      <c r="IB18" s="27" t="s">
        <v>52</v>
      </c>
      <c r="IC18" s="27" t="s">
        <v>60</v>
      </c>
      <c r="ID18" s="27">
        <v>1</v>
      </c>
      <c r="IE18" s="28" t="s">
        <v>35</v>
      </c>
      <c r="IF18" s="28" t="s">
        <v>32</v>
      </c>
      <c r="IG18" s="28" t="s">
        <v>33</v>
      </c>
      <c r="IH18" s="28">
        <v>10</v>
      </c>
      <c r="II18" s="28" t="s">
        <v>34</v>
      </c>
    </row>
    <row r="19" spans="1:243" s="27" customFormat="1" ht="58.5" customHeight="1">
      <c r="A19" s="37" t="s">
        <v>39</v>
      </c>
      <c r="B19" s="38"/>
      <c r="C19" s="39"/>
      <c r="D19" s="40"/>
      <c r="E19" s="40"/>
      <c r="F19" s="40"/>
      <c r="G19" s="40"/>
      <c r="H19" s="41"/>
      <c r="I19" s="41"/>
      <c r="J19" s="41"/>
      <c r="K19" s="41"/>
      <c r="L19" s="42"/>
      <c r="BA19" s="43">
        <f>SUM(BA14:BA17)</f>
        <v>0</v>
      </c>
      <c r="BB19" s="43">
        <f>SUM(BB14:BB17)</f>
        <v>0</v>
      </c>
      <c r="BC19" s="26" t="str">
        <f>SpellNumber($E$2,BB19)</f>
        <v>INR Zero Only</v>
      </c>
      <c r="IE19" s="28">
        <v>4</v>
      </c>
      <c r="IF19" s="28" t="s">
        <v>38</v>
      </c>
      <c r="IG19" s="28" t="s">
        <v>40</v>
      </c>
      <c r="IH19" s="28">
        <v>10</v>
      </c>
      <c r="II19" s="28" t="s">
        <v>35</v>
      </c>
    </row>
    <row r="20" spans="1:243" s="52" customFormat="1" ht="54.75" customHeight="1" hidden="1">
      <c r="A20" s="38" t="s">
        <v>41</v>
      </c>
      <c r="B20" s="44"/>
      <c r="C20" s="45"/>
      <c r="D20" s="46"/>
      <c r="E20" s="58" t="s">
        <v>42</v>
      </c>
      <c r="F20" s="59"/>
      <c r="G20" s="47"/>
      <c r="H20" s="48"/>
      <c r="I20" s="48"/>
      <c r="J20" s="48"/>
      <c r="K20" s="49"/>
      <c r="L20" s="50"/>
      <c r="M20" s="51" t="s">
        <v>43</v>
      </c>
      <c r="O20" s="27"/>
      <c r="P20" s="27"/>
      <c r="Q20" s="27"/>
      <c r="R20" s="27"/>
      <c r="S20" s="27"/>
      <c r="BA20" s="53">
        <f>IF(ISBLANK(F20),0,IF(E20="Excess (+)",ROUND(BA19+(BA19*F20),2),IF(E20="Less (-)",ROUND(BA19+(BA19*F20*(-1)),2),0)))</f>
        <v>0</v>
      </c>
      <c r="BB20" s="54">
        <f>ROUND(BA20,0)</f>
        <v>0</v>
      </c>
      <c r="BC20" s="55" t="str">
        <f>SpellNumber(L20,BB20)</f>
        <v> Zero Only</v>
      </c>
      <c r="IE20" s="56"/>
      <c r="IF20" s="56"/>
      <c r="IG20" s="56"/>
      <c r="IH20" s="56"/>
      <c r="II20" s="56"/>
    </row>
    <row r="21" spans="1:243" s="52" customFormat="1" ht="43.5" customHeight="1">
      <c r="A21" s="37" t="s">
        <v>44</v>
      </c>
      <c r="B21" s="37"/>
      <c r="C21" s="66" t="str">
        <f>SpellNumber($E$2,BB19)</f>
        <v>INR Zero Only</v>
      </c>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IE21" s="56"/>
      <c r="IF21" s="56"/>
      <c r="IG21" s="56"/>
      <c r="IH21" s="56"/>
      <c r="II21" s="56"/>
    </row>
  </sheetData>
  <sheetProtection password="E491"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allowBlank="1" showInputMessage="1" showErrorMessage="1" promptTitle="Itemcode/Make" prompt="Please enter text" sqref="C18 C14:C17">
      <formula1>0</formula1>
      <formula2>0</formula2>
    </dataValidation>
    <dataValidation type="decimal" allowBlank="1" showInputMessage="1" showErrorMessage="1" promptTitle="Quantity" prompt="Please enter the Quantity for this item. " errorTitle="Invalid Entry" error="Only Numeric Values are allowed. " sqref="C13 D13:D18 F13:F18">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8 M18 O14:O17 M14:M17">
      <formula1>0</formula1>
      <formula2>999999999999999</formula2>
    </dataValidation>
    <dataValidation type="list" allowBlank="1" showInputMessage="1" showErrorMessage="1" sqref="L13 L14 L15 L16 L17 L18">
      <formula1>"INR"</formula1>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ErrorMessage="1" errorTitle="Invalid Entry" error="Only Numeric Values are allowed. " sqref="A13:A1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N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list" allowBlank="1" showErrorMessage="1" sqref="K13:K18">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61"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1" t="s">
        <v>45</v>
      </c>
      <c r="F6" s="71"/>
      <c r="G6" s="71"/>
      <c r="H6" s="71"/>
      <c r="I6" s="71"/>
      <c r="J6" s="71"/>
      <c r="K6" s="71"/>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2023-01-06T12:02:55Z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