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<sst xmlns="http://schemas.openxmlformats.org/spreadsheetml/2006/main" count="136" uniqueCount="64">
  <si>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</si>
  <si>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</si>
  <si>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</si>
  <si>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</si>
  <si>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</si>
  <si>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</si>
  <si>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</si>
  <si>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</si>
  <si>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</si>
  <si>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</si>
  <si>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</si>
  <si>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</si>
  <si>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</si>
  <si>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</si>
  <si>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</si>
  <si>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</si>
  <si>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</si>
  <si>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</si>
  <si>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</si>
  <si>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</si>
  <si>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</si>
  <si>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</si>
  <si>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</si>
  <si>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</si>
  <si>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</si>
  <si>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</si>
  <si>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</si>
  <si>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</si>
  <si>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</si>
  <si>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</si>
  <si>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</si>
  <si>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</si>
  <si>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</si>
  <si>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</si>
  <si>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</si>
  <si>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</si>
  <si>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</si>
  <si>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</si>
  <si>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</si>
  <si>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</si>
  <si>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</si>
  <si>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</si>
  <si>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</si>
  <si>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</si>
  <si>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</si>
  <si>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</si>
  <si>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</si>
  <si>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</si>
  <si>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</si>
  <si>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</si>
  <si>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</si>
  <si>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</si>
  <si>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</si>
  <si>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</si>
  <si>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Supply &amp; Installation and Service Plan For An Integrated Online Chemical Ionization Mass Spectrometer Based On Proton Transfer Reaction Mass Time Of Flight Technology For Rapid Real-Time Measurements Of Compounds Present As Gases And In Aerosol In Ambient Air
(as per Technical details as given  below)</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</si>
  <si>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</si>
  <si>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</si>
  <si>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</si>
  <si>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</si>
  <si>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Any other charges, if any (D)
(as per Technical details as given  below)</t>
  </si>
  <si>
    <t>ITEM5</t>
  </si>
  <si>
    <r>
      <rPr>
        <b/>
        <sz val="10"/>
        <color indexed="8"/>
        <rFont val="Times New Roman"/>
        <family val="1"/>
      </rPr>
      <t xml:space="preserve">Supply and Installation of Optical fiber connector coupled Single Photon Detector </t>
    </r>
    <r>
      <rPr>
        <sz val="10"/>
        <color indexed="8"/>
        <rFont val="Times New Roman"/>
        <family val="1"/>
      </rPr>
      <t xml:space="preserve">
(as per Technical details as given  below)</t>
    </r>
  </si>
  <si>
    <t xml:space="preserve">
Name of Work:&lt; Supply and Installation of Optical fiber connector coupled Single Photon Detector &gt;
 </t>
  </si>
  <si>
    <t>Contract No:  &lt;IISERM(1496-3) 22/23-Pur-GTE&gt;</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</si>
</sst>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4">
      <selection activeCell="D14" sqref="D14"/>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42" customHeight="1">
      <c r="A13" s="62">
        <v>1.1</v>
      </c>
      <c r="B13" s="63" t="s">
        <v>61</v>
      </c>
      <c r="C13" s="43" t="s">
        <v>49</v>
      </c>
      <c r="D13" s="64">
        <v>1</v>
      </c>
      <c r="E13" s="37" t="s">
        <v>36</v>
      </c>
      <c r="F13" s="38"/>
      <c r="G13" s="39"/>
      <c r="H13" s="40"/>
      <c r="I13" s="38" t="s">
        <v>37</v>
      </c>
      <c r="J13" s="41">
        <f>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4">
        <f>D13*M13+N13+O13+P13+Q13+R13</f>
        <v>0</v>
      </c>
      <c r="BC13" s="45" t="str">
        <f>SpellNumber(L13,BB13)</f>
        <v>INR Zero Only</v>
      </c>
      <c r="IA13" s="23">
        <v>1.1</v>
      </c>
      <c r="IB13" s="34" t="s">
        <v>54</v>
      </c>
      <c r="IC13" s="23" t="s">
        <v>49</v>
      </c>
      <c r="ID13" s="23">
        <v>1</v>
      </c>
      <c r="IE13" s="24" t="s">
        <v>36</v>
      </c>
      <c r="IF13" s="24" t="s">
        <v>39</v>
      </c>
      <c r="IG13" s="24" t="s">
        <v>35</v>
      </c>
      <c r="IH13" s="24">
        <v>123.223</v>
      </c>
      <c r="II13" s="24" t="s">
        <v>36</v>
      </c>
    </row>
    <row r="14" spans="1:243" s="23" customFormat="1" ht="34.5" customHeight="1">
      <c r="A14" s="62">
        <v>1.2</v>
      </c>
      <c r="B14" s="36" t="s">
        <v>55</v>
      </c>
      <c r="C14" s="43" t="s">
        <v>50</v>
      </c>
      <c r="D14" s="64">
        <v>1</v>
      </c>
      <c r="E14" s="37" t="s">
        <v>36</v>
      </c>
      <c r="F14" s="38"/>
      <c r="G14" s="39"/>
      <c r="H14" s="40"/>
      <c r="I14" s="38" t="s">
        <v>37</v>
      </c>
      <c r="J14" s="41">
        <f>IF(I14="Less(-)",-1,1)</f>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4">
        <f>D14*M14+N14+O14+P14+Q14+R14</f>
        <v>0</v>
      </c>
      <c r="BC14" s="45" t="str">
        <f>SpellNumber(L14,BB14)</f>
        <v>INR Zero Only</v>
      </c>
      <c r="IB14" s="34"/>
      <c r="IE14" s="24"/>
      <c r="IF14" s="24"/>
      <c r="IG14" s="24"/>
      <c r="IH14" s="24"/>
      <c r="II14" s="24"/>
    </row>
    <row r="15" spans="1:243" s="23" customFormat="1" ht="31.5" customHeight="1">
      <c r="A15" s="62">
        <v>1.3</v>
      </c>
      <c r="B15" s="36" t="s">
        <v>56</v>
      </c>
      <c r="C15" s="43" t="s">
        <v>51</v>
      </c>
      <c r="D15" s="64">
        <v>1</v>
      </c>
      <c r="E15" s="37" t="s">
        <v>52</v>
      </c>
      <c r="F15" s="38"/>
      <c r="G15" s="39"/>
      <c r="H15" s="40"/>
      <c r="I15" s="38" t="s">
        <v>37</v>
      </c>
      <c r="J15" s="41">
        <f>IF(I15="Less(-)",-1,1)</f>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4">
        <f>D15*M15+N15+O15+P15+Q15+R15</f>
        <v>0</v>
      </c>
      <c r="BC15" s="45" t="str">
        <f>SpellNumber(L15,BB15)</f>
        <v>INR Zero Only</v>
      </c>
      <c r="IB15" s="34"/>
      <c r="IE15" s="24"/>
      <c r="IF15" s="24"/>
      <c r="IG15" s="24"/>
      <c r="IH15" s="24"/>
      <c r="II15" s="24"/>
    </row>
    <row r="16" spans="1:243" s="23" customFormat="1" ht="31.5" customHeight="1">
      <c r="A16" s="62">
        <v>1.4</v>
      </c>
      <c r="B16" s="36" t="s">
        <v>57</v>
      </c>
      <c r="C16" s="43" t="s">
        <v>53</v>
      </c>
      <c r="D16" s="64">
        <v>1</v>
      </c>
      <c r="E16" s="37" t="s">
        <v>52</v>
      </c>
      <c r="F16" s="38"/>
      <c r="G16" s="39"/>
      <c r="H16" s="40"/>
      <c r="I16" s="38" t="s">
        <v>37</v>
      </c>
      <c r="J16" s="41">
        <f>IF(I16="Less(-)",-1,1)</f>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4">
        <f>D16*M16+N16+O16+P16+Q16+R16</f>
        <v>0</v>
      </c>
      <c r="BC16" s="45" t="str">
        <f>SpellNumber(L16,BB16)</f>
        <v>INR Zero Only</v>
      </c>
      <c r="IB16" s="34"/>
      <c r="IE16" s="24"/>
      <c r="IF16" s="24"/>
      <c r="IG16" s="24"/>
      <c r="IH16" s="24"/>
      <c r="II16" s="24"/>
    </row>
    <row r="17" spans="1:243" s="23" customFormat="1" ht="29.25" customHeight="1">
      <c r="A17" s="62">
        <v>1.5</v>
      </c>
      <c r="B17" s="36" t="s">
        <v>59</v>
      </c>
      <c r="C17" s="43" t="s">
        <v>60</v>
      </c>
      <c r="D17" s="64">
        <v>1</v>
      </c>
      <c r="E17" s="37" t="s">
        <v>52</v>
      </c>
      <c r="F17" s="38"/>
      <c r="G17" s="39"/>
      <c r="H17" s="40"/>
      <c r="I17" s="38" t="s">
        <v>37</v>
      </c>
      <c r="J17" s="41">
        <f>IF(I17="Less(-)",-1,1)</f>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4">
        <f>D17*M17+N17+O17+P17+Q17+R17</f>
        <v>0</v>
      </c>
      <c r="BC17" s="45" t="str">
        <f>SpellNumber(L17,BB17)</f>
        <v>INR Zero Only</v>
      </c>
      <c r="IA17" s="23">
        <v>1.2</v>
      </c>
      <c r="IB17" s="34" t="s">
        <v>55</v>
      </c>
      <c r="IC17" s="23" t="s">
        <v>50</v>
      </c>
      <c r="ID17" s="23">
        <v>1</v>
      </c>
      <c r="IE17" s="24" t="s">
        <v>52</v>
      </c>
      <c r="IF17" s="24"/>
      <c r="IG17" s="24"/>
      <c r="IH17" s="24"/>
      <c r="II17" s="24"/>
    </row>
    <row r="18" spans="1:243" s="23" customFormat="1" ht="24.75" customHeight="1">
      <c r="A18" s="46" t="s">
        <v>41</v>
      </c>
      <c r="B18" s="46"/>
      <c r="C18" s="47"/>
      <c r="D18" s="42"/>
      <c r="E18" s="47"/>
      <c r="F18" s="47"/>
      <c r="G18" s="47"/>
      <c r="H18" s="48"/>
      <c r="I18" s="48"/>
      <c r="J18" s="48"/>
      <c r="K18" s="48"/>
      <c r="L18" s="47"/>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0">
        <f>SUM(BA13:BA17)</f>
        <v>0</v>
      </c>
      <c r="BB18" s="50">
        <f>SUM(BB13:BB17)</f>
        <v>0</v>
      </c>
      <c r="BC18" s="45" t="str">
        <f>SpellNumber($E$2,BB18)</f>
        <v>INR Zero Only</v>
      </c>
      <c r="IE18" s="24">
        <v>4</v>
      </c>
      <c r="IF18" s="24" t="s">
        <v>40</v>
      </c>
      <c r="IG18" s="24" t="s">
        <v>42</v>
      </c>
      <c r="IH18" s="24">
        <v>10</v>
      </c>
      <c r="II18" s="24" t="s">
        <v>36</v>
      </c>
    </row>
    <row r="19" spans="1:243" s="25" customFormat="1" ht="6.75" customHeight="1" hidden="1">
      <c r="A19" s="46" t="s">
        <v>43</v>
      </c>
      <c r="B19" s="46"/>
      <c r="C19" s="51"/>
      <c r="D19" s="52"/>
      <c r="E19" s="53" t="s">
        <v>44</v>
      </c>
      <c r="F19" s="54"/>
      <c r="G19" s="55"/>
      <c r="H19" s="56"/>
      <c r="I19" s="56"/>
      <c r="J19" s="56"/>
      <c r="K19" s="57"/>
      <c r="L19" s="58"/>
      <c r="M19" s="59" t="s">
        <v>45</v>
      </c>
      <c r="N19" s="56"/>
      <c r="O19" s="49"/>
      <c r="P19" s="49"/>
      <c r="Q19" s="49"/>
      <c r="R19" s="49"/>
      <c r="S19" s="49"/>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60">
        <f>IF(ISBLANK(F19),0,IF(E19="Excess (+)",ROUND(BA18+(BA18*F19),2),IF(E19="Less (-)",ROUND(BA18+(BA18*F19*(-1)),2),0)))</f>
        <v>0</v>
      </c>
      <c r="BB19" s="61">
        <f>ROUND(BA19,0)</f>
        <v>0</v>
      </c>
      <c r="BC19" s="45" t="str">
        <f>SpellNumber(L19,BB19)</f>
        <v> Zero Only</v>
      </c>
      <c r="IE19" s="26"/>
      <c r="IF19" s="26"/>
      <c r="IG19" s="26"/>
      <c r="IH19" s="26"/>
      <c r="II19" s="26"/>
    </row>
    <row r="20" spans="1:243" s="25" customFormat="1" ht="43.5" customHeight="1">
      <c r="A20" s="46" t="s">
        <v>46</v>
      </c>
      <c r="B20" s="46"/>
      <c r="C20" s="66" t="str">
        <f>SpellNumber($E$2,BB18)</f>
        <v>INR Zero Only</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E20" s="26"/>
      <c r="IF20" s="26"/>
      <c r="IG20" s="26"/>
      <c r="IH20" s="26"/>
      <c r="II20" s="26"/>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7">
      <formula1>0</formula1>
      <formula2>999999999999999</formula2>
    </dataValidation>
    <dataValidation type="list" allowBlank="1" showInputMessage="1" showErrorMessage="1" sqref="L13:L17">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47</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2022-12-07T09:37:32Z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