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<sst xmlns="http://schemas.openxmlformats.org/spreadsheetml/2006/main" count="202" uniqueCount="90">
  <si>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</si>
  <si>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</si>
  <si>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</si>
  <si>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</si>
  <si>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</si>
  <si>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</si>
  <si>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</si>
  <si>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</si>
  <si>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</si>
  <si>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</si>
  <si>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</si>
  <si>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</si>
  <si>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</si>
  <si>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</si>
  <si>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</si>
  <si>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</si>
  <si>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</si>
  <si>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</si>
  <si>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</si>
  <si>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</si>
  <si>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</si>
  <si>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</si>
  <si>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</si>
  <si>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</si>
  <si>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</si>
  <si>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</si>
  <si>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</si>
  <si>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</si>
  <si>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</si>
  <si>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</si>
  <si>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</si>
  <si>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</si>
  <si>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</si>
  <si>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</si>
  <si>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</si>
  <si>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</si>
  <si>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</si>
  <si>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</si>
  <si>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</si>
  <si>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</si>
  <si>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</si>
  <si>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</si>
  <si>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</si>
  <si>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</si>
  <si>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</si>
  <si>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</si>
  <si>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</si>
  <si>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</si>
  <si>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</si>
  <si>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</si>
  <si>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</si>
  <si>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</si>
  <si>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</si>
  <si>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item4</t>
  </si>
  <si>
    <t>item6</t>
  </si>
  <si>
    <t>item7</t>
  </si>
  <si>
    <t>item8</t>
  </si>
  <si>
    <t>item9</t>
  </si>
  <si>
    <t>item10</t>
  </si>
  <si>
    <t>item11</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</si>
  <si>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</si>
  <si>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Repair of damaged/ loose ducting joints, drilling and re fixing with self threaded screws, fibre sheet coationg with adhessive, ovewrlapping including welding where ever is required</t>
  </si>
  <si>
    <t>Externally and internally  cleaning and servicing the exhaust blowers,  housing servicing, replacement of damaged blower, housing and blower fitting on the motor shaft, fixing of new blower with housing, replacement of nut and bolts of motor and blower housing(blower and housing to be provided by the Institute)</t>
  </si>
  <si>
    <t>Dismantling the motor and blower housing including bearing replacement , dismantling the exhaust blower and complete re assembly</t>
  </si>
  <si>
    <t>Rewinding of burnt motor including dismantling and re assembling exhaust blower and housing after rewinding the motor with replacement of bearing and necessary nuts &amp; bolts</t>
  </si>
  <si>
    <t>Rewinding/ repair and replacement of water circultaing pump, ball bearing, minor repair of pump water, connection and operational working by providing and fixing the DP switch, mechanical seal assembly and pump impeler asembly (magnetic type) all complete</t>
  </si>
  <si>
    <t>Scrubber tank cleaning and minor repair of water lines, scrubber tank, gasket replacement and required nut and bolts changing</t>
  </si>
  <si>
    <t>Disconnecting the faulty digital air flow meter and replacing the same with new one inculing connections with required nuts &amp; bolts (Digital monitor to be provided by the Institute)</t>
  </si>
  <si>
    <t>Providing and fixing 10 mm dia SS rope in Fume Hood by dismatling the old one.</t>
  </si>
  <si>
    <t>Providing and fixing pulley in Fume Hood by dismatling the old one. Each fume hood have 6-8 pulleys</t>
  </si>
  <si>
    <t>Fixing of granite stone on work station/ island table (granite to be provided by the Institute)</t>
  </si>
  <si>
    <t>Joint</t>
  </si>
  <si>
    <t>Set</t>
  </si>
  <si>
    <t>Sqm</t>
  </si>
  <si>
    <t>Contract No:  &lt;IISER/21-22/EE-EO/RFQ-27&gt;</t>
  </si>
  <si>
    <t>Name of Work: &lt;Servicing of cooling units of Dr. Jena lab at IISER Mohali at IISER Mohali.&gt;</t>
  </si>
  <si>
    <t>Servicing of direct cooling system of Dr S Jena lab at IISER Mohali</t>
  </si>
  <si>
    <t>Outdoor coil cleaning of capacity 8.5 TR</t>
  </si>
  <si>
    <t>AHU cooling coil cleaning</t>
  </si>
  <si>
    <t>Outdoor motor bearing</t>
  </si>
  <si>
    <t>AHU motor bearing greasing and belt alignment</t>
  </si>
  <si>
    <t>Treated air AHU cooling coil cleaning</t>
  </si>
  <si>
    <t>Treated air AHU motor bearing &amp; V-belt titghting and alignment</t>
  </si>
  <si>
    <t>Servicing of bry air unit</t>
  </si>
  <si>
    <t>Pre filter cleaning of clean room AHU &amp; created air Ahu</t>
  </si>
  <si>
    <t>Electrical connection tightening, control wiring checkup and contactor cleaning</t>
  </si>
  <si>
    <t>Refrigerant pressure checkup and R22 gas top up</t>
  </si>
  <si>
    <t xml:space="preserve">Refrigerant piping insulation </t>
  </si>
  <si>
    <t>Job</t>
  </si>
  <si>
    <t>rmt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</si>
</sst>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4" fillId="0" borderId="10"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58" fillId="0" borderId="10" xfId="0" applyFont="1" applyBorder="1" applyAlignment="1">
      <alignment horizontal="left" vertical="center" wrapText="1"/>
    </xf>
    <xf numFmtId="181" fontId="58" fillId="0" borderId="10" xfId="0" applyNumberFormat="1" applyFont="1" applyBorder="1" applyAlignment="1" quotePrefix="1">
      <alignment horizontal="left" vertical="center" wrapText="1"/>
    </xf>
    <xf numFmtId="0" fontId="58" fillId="0" borderId="10" xfId="0" applyFont="1" applyBorder="1" applyAlignment="1">
      <alignment vertical="center" wrapText="1"/>
    </xf>
    <xf numFmtId="0" fontId="58" fillId="0" borderId="10" xfId="0" applyFont="1" applyFill="1" applyBorder="1" applyAlignment="1">
      <alignment horizontal="left"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readingOrder="1"/>
    </xf>
    <xf numFmtId="2" fontId="4" fillId="0" borderId="10" xfId="59" applyNumberFormat="1" applyFont="1" applyFill="1" applyBorder="1" applyAlignment="1">
      <alignment horizontal="center" vertical="center" readingOrder="1"/>
      <protection/>
    </xf>
    <xf numFmtId="2" fontId="7" fillId="0" borderId="10" xfId="55" applyNumberFormat="1" applyFont="1" applyFill="1" applyBorder="1" applyAlignment="1" applyProtection="1">
      <alignment horizontal="center" vertical="center" readingOrder="1"/>
      <protection locked="0"/>
    </xf>
    <xf numFmtId="2" fontId="4" fillId="0" borderId="10" xfId="55" applyNumberFormat="1" applyFont="1" applyFill="1" applyBorder="1" applyAlignment="1">
      <alignment horizontal="center" vertical="center" readingOrder="1"/>
      <protection/>
    </xf>
    <xf numFmtId="2" fontId="7" fillId="36" borderId="10" xfId="55" applyNumberFormat="1" applyFont="1" applyFill="1" applyBorder="1" applyAlignment="1" applyProtection="1">
      <alignment horizontal="center" vertical="center" readingOrder="1"/>
      <protection locked="0"/>
    </xf>
    <xf numFmtId="2" fontId="7" fillId="0" borderId="10" xfId="55" applyNumberFormat="1" applyFont="1" applyFill="1" applyBorder="1" applyAlignment="1" applyProtection="1">
      <alignment horizontal="center" vertical="center" wrapText="1" readingOrder="1"/>
      <protection locked="0"/>
    </xf>
    <xf numFmtId="2" fontId="7" fillId="0" borderId="10" xfId="55" applyNumberFormat="1" applyFont="1" applyFill="1" applyBorder="1" applyAlignment="1">
      <alignment horizontal="center" vertical="center" wrapText="1" readingOrder="1"/>
      <protection/>
    </xf>
    <xf numFmtId="2" fontId="7" fillId="0" borderId="10"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view="pageBreakPreview" zoomScale="55" zoomScaleNormal="55" zoomScaleSheetLayoutView="55" workbookViewId="0" topLeftCell="A8">
      <selection activeCell="A25" sqref="A25:B25"/>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34.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8" t="str">
        <f>B2&amp;" BoQ"</f>
        <v>Item Wise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79" t="s">
        <v>46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0" customHeight="1">
      <c r="A5" s="79" t="s">
        <v>75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9" t="s">
        <v>74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1" customFormat="1" ht="104.25" customHeight="1">
      <c r="A8" s="48" t="s">
        <v>44</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2"/>
      <c r="IF8" s="12"/>
      <c r="IG8" s="12"/>
      <c r="IH8" s="12"/>
      <c r="II8" s="12"/>
    </row>
    <row r="9" spans="1:243" s="13" customFormat="1" ht="61.5" customHeight="1">
      <c r="A9" s="76" t="s">
        <v>7</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4"/>
      <c r="IF9" s="14"/>
      <c r="IG9" s="14"/>
      <c r="IH9" s="14"/>
      <c r="II9" s="14"/>
    </row>
    <row r="10" spans="1:243" s="15" customFormat="1" ht="60"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45" customHeight="1">
      <c r="A13" s="52">
        <v>1</v>
      </c>
      <c r="B13" s="63" t="s">
        <v>76</v>
      </c>
      <c r="C13" s="59"/>
      <c r="D13" s="67"/>
      <c r="E13" s="67"/>
      <c r="F13" s="57"/>
      <c r="G13" s="53"/>
      <c r="H13" s="53"/>
      <c r="I13" s="57"/>
      <c r="J13" s="58"/>
      <c r="K13" s="53"/>
      <c r="L13" s="53"/>
      <c r="M13" s="59"/>
      <c r="N13" s="53"/>
      <c r="O13" s="57"/>
      <c r="P13" s="54"/>
      <c r="Q13" s="53"/>
      <c r="R13" s="53"/>
      <c r="S13" s="54"/>
      <c r="T13" s="54"/>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c r="BB13" s="56"/>
      <c r="BC13" s="44"/>
      <c r="IA13" s="15">
        <v>1</v>
      </c>
      <c r="IB13" s="15" t="s">
        <v>60</v>
      </c>
      <c r="IC13" s="15" t="s">
        <v>32</v>
      </c>
      <c r="ID13" s="15">
        <v>73</v>
      </c>
      <c r="IE13" s="16" t="s">
        <v>50</v>
      </c>
      <c r="IF13" s="16"/>
      <c r="IG13" s="16"/>
      <c r="IH13" s="16"/>
      <c r="II13" s="16"/>
    </row>
    <row r="14" spans="1:243" s="15" customFormat="1" ht="39" customHeight="1">
      <c r="A14" s="52">
        <v>2</v>
      </c>
      <c r="B14" s="63" t="s">
        <v>77</v>
      </c>
      <c r="C14" s="59" t="s">
        <v>32</v>
      </c>
      <c r="D14" s="68">
        <v>3</v>
      </c>
      <c r="E14" s="68" t="s">
        <v>50</v>
      </c>
      <c r="F14" s="69"/>
      <c r="G14" s="70"/>
      <c r="H14" s="70"/>
      <c r="I14" s="69" t="s">
        <v>34</v>
      </c>
      <c r="J14" s="71">
        <f aca="true" t="shared" si="0" ref="J14:J24">IF(I14="Less(-)",-1,1)</f>
        <v>1</v>
      </c>
      <c r="K14" s="70" t="s">
        <v>35</v>
      </c>
      <c r="L14" s="70" t="s">
        <v>4</v>
      </c>
      <c r="M14" s="72"/>
      <c r="N14" s="70"/>
      <c r="O14" s="72"/>
      <c r="P14" s="73"/>
      <c r="Q14" s="70"/>
      <c r="R14" s="70"/>
      <c r="S14" s="73"/>
      <c r="T14" s="73"/>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f aca="true" t="shared" si="1" ref="BA14:BA24">D14*M14</f>
        <v>0</v>
      </c>
      <c r="BB14" s="75">
        <f aca="true" t="shared" si="2" ref="BB14:BB24">BA14+(BA14*O14/100)</f>
        <v>0</v>
      </c>
      <c r="BC14" s="44" t="str">
        <f aca="true" t="shared" si="3" ref="BC14:BC24">SpellNumber(L14,BB14)</f>
        <v>INR Zero Only</v>
      </c>
      <c r="IA14" s="15">
        <v>2</v>
      </c>
      <c r="IB14" s="60" t="s">
        <v>61</v>
      </c>
      <c r="IC14" s="15" t="s">
        <v>51</v>
      </c>
      <c r="ID14" s="15">
        <v>50</v>
      </c>
      <c r="IE14" s="16" t="s">
        <v>71</v>
      </c>
      <c r="IF14" s="16"/>
      <c r="IG14" s="16"/>
      <c r="IH14" s="16"/>
      <c r="II14" s="16"/>
    </row>
    <row r="15" spans="1:243" s="15" customFormat="1" ht="42" customHeight="1">
      <c r="A15" s="52">
        <v>3</v>
      </c>
      <c r="B15" s="64" t="s">
        <v>78</v>
      </c>
      <c r="C15" s="59" t="s">
        <v>51</v>
      </c>
      <c r="D15" s="68">
        <v>3</v>
      </c>
      <c r="E15" s="68" t="s">
        <v>50</v>
      </c>
      <c r="F15" s="69"/>
      <c r="G15" s="70"/>
      <c r="H15" s="70"/>
      <c r="I15" s="69" t="s">
        <v>34</v>
      </c>
      <c r="J15" s="71">
        <f t="shared" si="0"/>
        <v>1</v>
      </c>
      <c r="K15" s="70" t="s">
        <v>35</v>
      </c>
      <c r="L15" s="70" t="s">
        <v>4</v>
      </c>
      <c r="M15" s="72"/>
      <c r="N15" s="70"/>
      <c r="O15" s="72"/>
      <c r="P15" s="73"/>
      <c r="Q15" s="70"/>
      <c r="R15" s="70"/>
      <c r="S15" s="73"/>
      <c r="T15" s="73"/>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f t="shared" si="1"/>
        <v>0</v>
      </c>
      <c r="BB15" s="75">
        <f t="shared" si="2"/>
        <v>0</v>
      </c>
      <c r="BC15" s="44" t="str">
        <f t="shared" si="3"/>
        <v>INR Zero Only</v>
      </c>
      <c r="IA15" s="15">
        <v>3</v>
      </c>
      <c r="IB15" s="60" t="s">
        <v>62</v>
      </c>
      <c r="IC15" s="15" t="s">
        <v>52</v>
      </c>
      <c r="ID15" s="15">
        <v>12</v>
      </c>
      <c r="IE15" s="16" t="s">
        <v>50</v>
      </c>
      <c r="IF15" s="16"/>
      <c r="IG15" s="16"/>
      <c r="IH15" s="16"/>
      <c r="II15" s="16"/>
    </row>
    <row r="16" spans="1:243" s="15" customFormat="1" ht="36.75" customHeight="1">
      <c r="A16" s="52">
        <v>4</v>
      </c>
      <c r="B16" s="63" t="s">
        <v>79</v>
      </c>
      <c r="C16" s="59" t="s">
        <v>52</v>
      </c>
      <c r="D16" s="68">
        <v>3</v>
      </c>
      <c r="E16" s="68" t="s">
        <v>33</v>
      </c>
      <c r="F16" s="69"/>
      <c r="G16" s="70"/>
      <c r="H16" s="70"/>
      <c r="I16" s="69" t="s">
        <v>34</v>
      </c>
      <c r="J16" s="71">
        <f t="shared" si="0"/>
        <v>1</v>
      </c>
      <c r="K16" s="70" t="s">
        <v>35</v>
      </c>
      <c r="L16" s="70" t="s">
        <v>4</v>
      </c>
      <c r="M16" s="72"/>
      <c r="N16" s="70"/>
      <c r="O16" s="72"/>
      <c r="P16" s="73"/>
      <c r="Q16" s="70"/>
      <c r="R16" s="70"/>
      <c r="S16" s="73"/>
      <c r="T16" s="73"/>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5">
        <f t="shared" si="1"/>
        <v>0</v>
      </c>
      <c r="BB16" s="75">
        <f t="shared" si="2"/>
        <v>0</v>
      </c>
      <c r="BC16" s="44" t="str">
        <f t="shared" si="3"/>
        <v>INR Zero Only</v>
      </c>
      <c r="IA16" s="15">
        <v>4</v>
      </c>
      <c r="IB16" s="15" t="s">
        <v>63</v>
      </c>
      <c r="IC16" s="15" t="s">
        <v>53</v>
      </c>
      <c r="ID16" s="15">
        <v>10</v>
      </c>
      <c r="IE16" s="16" t="s">
        <v>50</v>
      </c>
      <c r="IF16" s="16"/>
      <c r="IG16" s="16"/>
      <c r="IH16" s="16"/>
      <c r="II16" s="16"/>
    </row>
    <row r="17" spans="1:243" s="15" customFormat="1" ht="31.5" customHeight="1">
      <c r="A17" s="52">
        <v>5</v>
      </c>
      <c r="B17" s="65" t="s">
        <v>80</v>
      </c>
      <c r="C17" s="59" t="s">
        <v>53</v>
      </c>
      <c r="D17" s="68">
        <v>1</v>
      </c>
      <c r="E17" s="68" t="s">
        <v>33</v>
      </c>
      <c r="F17" s="69"/>
      <c r="G17" s="70"/>
      <c r="H17" s="70"/>
      <c r="I17" s="69" t="s">
        <v>34</v>
      </c>
      <c r="J17" s="71">
        <f t="shared" si="0"/>
        <v>1</v>
      </c>
      <c r="K17" s="70" t="s">
        <v>35</v>
      </c>
      <c r="L17" s="70" t="s">
        <v>4</v>
      </c>
      <c r="M17" s="72"/>
      <c r="N17" s="70"/>
      <c r="O17" s="72"/>
      <c r="P17" s="73"/>
      <c r="Q17" s="70"/>
      <c r="R17" s="70"/>
      <c r="S17" s="73"/>
      <c r="T17" s="73"/>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5">
        <f t="shared" si="1"/>
        <v>0</v>
      </c>
      <c r="BB17" s="75">
        <f t="shared" si="2"/>
        <v>0</v>
      </c>
      <c r="BC17" s="44" t="str">
        <f t="shared" si="3"/>
        <v>INR Zero Only</v>
      </c>
      <c r="IA17" s="15">
        <v>5</v>
      </c>
      <c r="IB17" s="15" t="s">
        <v>64</v>
      </c>
      <c r="IC17" s="15" t="s">
        <v>38</v>
      </c>
      <c r="ID17" s="15">
        <v>8</v>
      </c>
      <c r="IE17" s="16" t="s">
        <v>50</v>
      </c>
      <c r="IF17" s="16"/>
      <c r="IG17" s="16"/>
      <c r="IH17" s="16"/>
      <c r="II17" s="16"/>
    </row>
    <row r="18" spans="1:243" s="15" customFormat="1" ht="34.5" customHeight="1">
      <c r="A18" s="52">
        <v>6</v>
      </c>
      <c r="B18" s="63" t="s">
        <v>81</v>
      </c>
      <c r="C18" s="59" t="s">
        <v>38</v>
      </c>
      <c r="D18" s="68">
        <v>1</v>
      </c>
      <c r="E18" s="68" t="s">
        <v>33</v>
      </c>
      <c r="F18" s="69"/>
      <c r="G18" s="70"/>
      <c r="H18" s="70"/>
      <c r="I18" s="69" t="s">
        <v>34</v>
      </c>
      <c r="J18" s="71">
        <f t="shared" si="0"/>
        <v>1</v>
      </c>
      <c r="K18" s="70" t="s">
        <v>35</v>
      </c>
      <c r="L18" s="70" t="s">
        <v>4</v>
      </c>
      <c r="M18" s="72"/>
      <c r="N18" s="70"/>
      <c r="O18" s="72"/>
      <c r="P18" s="73"/>
      <c r="Q18" s="70"/>
      <c r="R18" s="70"/>
      <c r="S18" s="73"/>
      <c r="T18" s="73"/>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5">
        <f t="shared" si="1"/>
        <v>0</v>
      </c>
      <c r="BB18" s="75">
        <f t="shared" si="2"/>
        <v>0</v>
      </c>
      <c r="BC18" s="44" t="str">
        <f t="shared" si="3"/>
        <v>INR Zero Only</v>
      </c>
      <c r="IA18" s="15">
        <v>6</v>
      </c>
      <c r="IB18" s="15" t="s">
        <v>65</v>
      </c>
      <c r="IC18" s="15" t="s">
        <v>54</v>
      </c>
      <c r="ID18" s="15">
        <v>8</v>
      </c>
      <c r="IE18" s="16" t="s">
        <v>50</v>
      </c>
      <c r="IF18" s="16"/>
      <c r="IG18" s="16"/>
      <c r="IH18" s="16"/>
      <c r="II18" s="16"/>
    </row>
    <row r="19" spans="1:243" s="15" customFormat="1" ht="46.5" customHeight="1">
      <c r="A19" s="52">
        <v>7</v>
      </c>
      <c r="B19" s="66" t="s">
        <v>82</v>
      </c>
      <c r="C19" s="59" t="s">
        <v>54</v>
      </c>
      <c r="D19" s="68">
        <v>1</v>
      </c>
      <c r="E19" s="68" t="s">
        <v>50</v>
      </c>
      <c r="F19" s="69"/>
      <c r="G19" s="70"/>
      <c r="H19" s="70"/>
      <c r="I19" s="69" t="s">
        <v>34</v>
      </c>
      <c r="J19" s="71">
        <f t="shared" si="0"/>
        <v>1</v>
      </c>
      <c r="K19" s="70" t="s">
        <v>35</v>
      </c>
      <c r="L19" s="70" t="s">
        <v>4</v>
      </c>
      <c r="M19" s="72"/>
      <c r="N19" s="70"/>
      <c r="O19" s="72"/>
      <c r="P19" s="73"/>
      <c r="Q19" s="70"/>
      <c r="R19" s="70"/>
      <c r="S19" s="73"/>
      <c r="T19" s="73"/>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5">
        <f t="shared" si="1"/>
        <v>0</v>
      </c>
      <c r="BB19" s="75">
        <f t="shared" si="2"/>
        <v>0</v>
      </c>
      <c r="BC19" s="44" t="str">
        <f t="shared" si="3"/>
        <v>INR Zero Only</v>
      </c>
      <c r="IA19" s="15">
        <v>7</v>
      </c>
      <c r="IB19" s="15" t="s">
        <v>66</v>
      </c>
      <c r="IC19" s="15" t="s">
        <v>55</v>
      </c>
      <c r="ID19" s="15">
        <v>10</v>
      </c>
      <c r="IE19" s="16" t="s">
        <v>50</v>
      </c>
      <c r="IF19" s="16"/>
      <c r="IG19" s="16"/>
      <c r="IH19" s="16"/>
      <c r="II19" s="16"/>
    </row>
    <row r="20" spans="1:243" s="15" customFormat="1" ht="27.75" customHeight="1">
      <c r="A20" s="52">
        <v>8</v>
      </c>
      <c r="B20" s="66" t="s">
        <v>83</v>
      </c>
      <c r="C20" s="59" t="s">
        <v>55</v>
      </c>
      <c r="D20" s="68">
        <v>1</v>
      </c>
      <c r="E20" s="68" t="s">
        <v>50</v>
      </c>
      <c r="F20" s="69"/>
      <c r="G20" s="70"/>
      <c r="H20" s="70"/>
      <c r="I20" s="69" t="s">
        <v>34</v>
      </c>
      <c r="J20" s="71">
        <f t="shared" si="0"/>
        <v>1</v>
      </c>
      <c r="K20" s="70" t="s">
        <v>35</v>
      </c>
      <c r="L20" s="70" t="s">
        <v>4</v>
      </c>
      <c r="M20" s="72"/>
      <c r="N20" s="70"/>
      <c r="O20" s="72"/>
      <c r="P20" s="73"/>
      <c r="Q20" s="70"/>
      <c r="R20" s="70"/>
      <c r="S20" s="73"/>
      <c r="T20" s="73"/>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5">
        <f t="shared" si="1"/>
        <v>0</v>
      </c>
      <c r="BB20" s="75">
        <f t="shared" si="2"/>
        <v>0</v>
      </c>
      <c r="BC20" s="44" t="str">
        <f t="shared" si="3"/>
        <v>INR Zero Only</v>
      </c>
      <c r="IA20" s="15">
        <v>8</v>
      </c>
      <c r="IB20" s="15" t="s">
        <v>67</v>
      </c>
      <c r="IC20" s="15" t="s">
        <v>56</v>
      </c>
      <c r="ID20" s="15">
        <v>10</v>
      </c>
      <c r="IE20" s="16" t="s">
        <v>50</v>
      </c>
      <c r="IF20" s="16"/>
      <c r="IG20" s="16"/>
      <c r="IH20" s="16"/>
      <c r="II20" s="16"/>
    </row>
    <row r="21" spans="1:243" s="15" customFormat="1" ht="33">
      <c r="A21" s="52">
        <v>9</v>
      </c>
      <c r="B21" s="66" t="s">
        <v>84</v>
      </c>
      <c r="C21" s="59" t="s">
        <v>56</v>
      </c>
      <c r="D21" s="68">
        <v>2</v>
      </c>
      <c r="E21" s="68" t="s">
        <v>50</v>
      </c>
      <c r="F21" s="69"/>
      <c r="G21" s="70"/>
      <c r="H21" s="70"/>
      <c r="I21" s="69" t="s">
        <v>34</v>
      </c>
      <c r="J21" s="71">
        <f t="shared" si="0"/>
        <v>1</v>
      </c>
      <c r="K21" s="70" t="s">
        <v>35</v>
      </c>
      <c r="L21" s="70" t="s">
        <v>4</v>
      </c>
      <c r="M21" s="72"/>
      <c r="N21" s="70"/>
      <c r="O21" s="72"/>
      <c r="P21" s="73"/>
      <c r="Q21" s="70"/>
      <c r="R21" s="70"/>
      <c r="S21" s="73"/>
      <c r="T21" s="73"/>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5">
        <f t="shared" si="1"/>
        <v>0</v>
      </c>
      <c r="BB21" s="75">
        <f t="shared" si="2"/>
        <v>0</v>
      </c>
      <c r="BC21" s="44" t="str">
        <f t="shared" si="3"/>
        <v>INR Zero Only</v>
      </c>
      <c r="IA21" s="15">
        <v>9</v>
      </c>
      <c r="IB21" s="15" t="s">
        <v>68</v>
      </c>
      <c r="IC21" s="15" t="s">
        <v>57</v>
      </c>
      <c r="ID21" s="15">
        <v>10</v>
      </c>
      <c r="IE21" s="16" t="s">
        <v>50</v>
      </c>
      <c r="IF21" s="16"/>
      <c r="IG21" s="16"/>
      <c r="IH21" s="16"/>
      <c r="II21" s="16"/>
    </row>
    <row r="22" spans="1:243" s="15" customFormat="1" ht="46.5" customHeight="1">
      <c r="A22" s="52">
        <v>10</v>
      </c>
      <c r="B22" s="66" t="s">
        <v>85</v>
      </c>
      <c r="C22" s="59" t="s">
        <v>57</v>
      </c>
      <c r="D22" s="68">
        <v>1</v>
      </c>
      <c r="E22" s="68" t="s">
        <v>88</v>
      </c>
      <c r="F22" s="69"/>
      <c r="G22" s="70"/>
      <c r="H22" s="70"/>
      <c r="I22" s="69" t="s">
        <v>34</v>
      </c>
      <c r="J22" s="71">
        <f t="shared" si="0"/>
        <v>1</v>
      </c>
      <c r="K22" s="70" t="s">
        <v>35</v>
      </c>
      <c r="L22" s="70" t="s">
        <v>4</v>
      </c>
      <c r="M22" s="72"/>
      <c r="N22" s="70"/>
      <c r="O22" s="72"/>
      <c r="P22" s="73"/>
      <c r="Q22" s="70"/>
      <c r="R22" s="70"/>
      <c r="S22" s="73"/>
      <c r="T22" s="73"/>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5">
        <f t="shared" si="1"/>
        <v>0</v>
      </c>
      <c r="BB22" s="75">
        <f t="shared" si="2"/>
        <v>0</v>
      </c>
      <c r="BC22" s="44" t="str">
        <f t="shared" si="3"/>
        <v>INR Zero Only</v>
      </c>
      <c r="IA22" s="15">
        <v>10</v>
      </c>
      <c r="IB22" s="15" t="s">
        <v>69</v>
      </c>
      <c r="IC22" s="15" t="s">
        <v>58</v>
      </c>
      <c r="ID22" s="15">
        <v>6</v>
      </c>
      <c r="IE22" s="16" t="s">
        <v>72</v>
      </c>
      <c r="IF22" s="16"/>
      <c r="IG22" s="16"/>
      <c r="IH22" s="16"/>
      <c r="II22" s="16"/>
    </row>
    <row r="23" spans="1:243" s="15" customFormat="1" ht="30" customHeight="1">
      <c r="A23" s="52">
        <v>11</v>
      </c>
      <c r="B23" s="66" t="s">
        <v>86</v>
      </c>
      <c r="C23" s="59" t="s">
        <v>58</v>
      </c>
      <c r="D23" s="68">
        <v>1</v>
      </c>
      <c r="E23" s="68" t="s">
        <v>88</v>
      </c>
      <c r="F23" s="69"/>
      <c r="G23" s="70"/>
      <c r="H23" s="70"/>
      <c r="I23" s="69" t="s">
        <v>34</v>
      </c>
      <c r="J23" s="71">
        <f>IF(I23="Less(-)",-1,1)</f>
        <v>1</v>
      </c>
      <c r="K23" s="70" t="s">
        <v>35</v>
      </c>
      <c r="L23" s="70" t="s">
        <v>4</v>
      </c>
      <c r="M23" s="72"/>
      <c r="N23" s="70"/>
      <c r="O23" s="72"/>
      <c r="P23" s="73"/>
      <c r="Q23" s="70"/>
      <c r="R23" s="70"/>
      <c r="S23" s="73"/>
      <c r="T23" s="73"/>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5">
        <f>D23*M23</f>
        <v>0</v>
      </c>
      <c r="BB23" s="75">
        <f>BA23+(BA23*O23/100)</f>
        <v>0</v>
      </c>
      <c r="BC23" s="44" t="str">
        <f>SpellNumber(L23,BB23)</f>
        <v>INR Zero Only</v>
      </c>
      <c r="IE23" s="16"/>
      <c r="IF23" s="16"/>
      <c r="IG23" s="16"/>
      <c r="IH23" s="16"/>
      <c r="II23" s="16"/>
    </row>
    <row r="24" spans="1:243" s="15" customFormat="1" ht="33" customHeight="1">
      <c r="A24" s="52">
        <v>12</v>
      </c>
      <c r="B24" s="66" t="s">
        <v>87</v>
      </c>
      <c r="C24" s="59" t="s">
        <v>59</v>
      </c>
      <c r="D24" s="68">
        <v>10</v>
      </c>
      <c r="E24" s="68" t="s">
        <v>89</v>
      </c>
      <c r="F24" s="69"/>
      <c r="G24" s="70"/>
      <c r="H24" s="70"/>
      <c r="I24" s="69" t="s">
        <v>34</v>
      </c>
      <c r="J24" s="71">
        <f t="shared" si="0"/>
        <v>1</v>
      </c>
      <c r="K24" s="70" t="s">
        <v>35</v>
      </c>
      <c r="L24" s="70" t="s">
        <v>4</v>
      </c>
      <c r="M24" s="72"/>
      <c r="N24" s="70"/>
      <c r="O24" s="72"/>
      <c r="P24" s="73"/>
      <c r="Q24" s="70"/>
      <c r="R24" s="70"/>
      <c r="S24" s="73"/>
      <c r="T24" s="73"/>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5">
        <f t="shared" si="1"/>
        <v>0</v>
      </c>
      <c r="BB24" s="75">
        <f t="shared" si="2"/>
        <v>0</v>
      </c>
      <c r="BC24" s="44" t="str">
        <f t="shared" si="3"/>
        <v>INR Zero Only</v>
      </c>
      <c r="IA24" s="15">
        <v>11</v>
      </c>
      <c r="IB24" s="15" t="s">
        <v>70</v>
      </c>
      <c r="IC24" s="15" t="s">
        <v>59</v>
      </c>
      <c r="ID24" s="15">
        <v>20</v>
      </c>
      <c r="IE24" s="16" t="s">
        <v>73</v>
      </c>
      <c r="IF24" s="16"/>
      <c r="IG24" s="16"/>
      <c r="IH24" s="16"/>
      <c r="II24" s="16"/>
    </row>
    <row r="25" spans="1:243" s="17" customFormat="1" ht="58.5" customHeight="1">
      <c r="A25" s="82" t="s">
        <v>37</v>
      </c>
      <c r="B25" s="83"/>
      <c r="C25" s="30"/>
      <c r="D25" s="30"/>
      <c r="E25" s="30"/>
      <c r="F25" s="29"/>
      <c r="G25" s="30"/>
      <c r="H25" s="31"/>
      <c r="I25" s="31"/>
      <c r="J25" s="31"/>
      <c r="K25" s="31"/>
      <c r="L25" s="30"/>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t="e">
        <f>SUM(#REF!)</f>
        <v>#REF!</v>
      </c>
      <c r="BB25" s="43">
        <f>SUM(BB13:BB24)</f>
        <v>0</v>
      </c>
      <c r="BC25" s="44" t="str">
        <f>SpellNumber($E$2,BB25)</f>
        <v>INR Zero Only</v>
      </c>
      <c r="IA25" s="17" t="s">
        <v>37</v>
      </c>
      <c r="IE25" s="18"/>
      <c r="IF25" s="18" t="s">
        <v>36</v>
      </c>
      <c r="IG25" s="18" t="s">
        <v>38</v>
      </c>
      <c r="IH25" s="18">
        <v>10</v>
      </c>
      <c r="II25" s="18" t="s">
        <v>33</v>
      </c>
    </row>
    <row r="26" spans="1:243" s="19" customFormat="1" ht="54.75" customHeight="1" hidden="1">
      <c r="A26" s="50" t="s">
        <v>39</v>
      </c>
      <c r="B26" s="21"/>
      <c r="C26" s="33"/>
      <c r="D26" s="34"/>
      <c r="E26" s="61" t="s">
        <v>40</v>
      </c>
      <c r="F26" s="62"/>
      <c r="G26" s="35"/>
      <c r="H26" s="36"/>
      <c r="I26" s="36"/>
      <c r="J26" s="36"/>
      <c r="K26" s="37"/>
      <c r="L26" s="38"/>
      <c r="M26" s="39" t="s">
        <v>41</v>
      </c>
      <c r="N26" s="36"/>
      <c r="O26" s="32"/>
      <c r="P26" s="32"/>
      <c r="Q26" s="32"/>
      <c r="R26" s="32"/>
      <c r="S26" s="32"/>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40">
        <f>IF(ISBLANK(F26),0,IF(E26="Excess (+)",ROUND(BA25+(BA25*F26),2),IF(E26="Less (-)",ROUND(BA25+(BA25*F26*(-1)),2),0)))</f>
        <v>0</v>
      </c>
      <c r="BB26" s="41">
        <f>ROUND(BA26,0)</f>
        <v>0</v>
      </c>
      <c r="BC26" s="28" t="str">
        <f>SpellNumber(L26,BB26)</f>
        <v> Zero Only</v>
      </c>
      <c r="IA26" s="19" t="s">
        <v>39</v>
      </c>
      <c r="IE26" s="20" t="s">
        <v>40</v>
      </c>
      <c r="IF26" s="20"/>
      <c r="IG26" s="20"/>
      <c r="IH26" s="20"/>
      <c r="II26" s="20"/>
    </row>
    <row r="27" spans="1:243" s="19" customFormat="1" ht="43.5" customHeight="1">
      <c r="A27" s="82" t="s">
        <v>42</v>
      </c>
      <c r="B27" s="83"/>
      <c r="C27" s="77" t="str">
        <f>SpellNumber($E$2,BB25)</f>
        <v>INR Zero Only</v>
      </c>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IA27" s="19" t="s">
        <v>42</v>
      </c>
      <c r="IC27" s="19" t="s">
        <v>47</v>
      </c>
      <c r="IE27" s="20"/>
      <c r="IF27" s="20"/>
      <c r="IG27" s="20"/>
      <c r="IH27" s="20"/>
      <c r="II27" s="20"/>
    </row>
    <row r="28" ht="15"/>
    <row r="30" ht="15"/>
    <row r="32" ht="15"/>
    <row r="33" ht="15"/>
    <row r="34" ht="15"/>
    <row r="35" ht="15"/>
    <row r="36" ht="15"/>
    <row r="37" ht="15"/>
  </sheetData>
  <sheetProtection password="E491" sheet="1"/>
  <mergeCells count="10">
    <mergeCell ref="A9:BC9"/>
    <mergeCell ref="C27:BC27"/>
    <mergeCell ref="A1:L1"/>
    <mergeCell ref="A4:BC4"/>
    <mergeCell ref="A5:BC5"/>
    <mergeCell ref="A6:BC6"/>
    <mergeCell ref="A7:BC7"/>
    <mergeCell ref="B8:BC8"/>
    <mergeCell ref="A25:B25"/>
    <mergeCell ref="A27:B27"/>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allowBlank="1" showInputMessage="1" showErrorMessage="1" promptTitle="Itemcode/Make" prompt="Please enter text" sqref="F25 C13:C24 M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24 O14:O24">
      <formula1>0</formula1>
      <formula2>999999999999999</formula2>
    </dataValidation>
    <dataValidation type="decimal" allowBlank="1" showInputMessage="1" showErrorMessage="1" promptTitle="Quantity" prompt="Please enter the Quantity for this item. " errorTitle="Invalid Entry" error="Only Numeric Values are allowed. " sqref="D13:D24 F13:F24 O13">
      <formula1>0</formula1>
      <formula2>999999999999999</formula2>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list" allowBlank="1" showErrorMessage="1" sqref="K13:K24">
      <formula1>"Partial Conversion,Full Conversion"</formula1>
      <formula2>0</formula2>
    </dataValidation>
    <dataValidation type="list" allowBlank="1" showInputMessage="1" showErrorMessage="1" sqref="L13:L27">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4"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43</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2022-02-01T06:56:33Z</cp:lastPrinted>
  <dcterms:created xsi:type="dcterms:W3CDTF">2009-01-30T06:42:42Z</dcterms:created>
  <dcterms:modified xsi:type="dcterms:W3CDTF">2022-02-05T09:27:54Z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