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<sst xmlns="http://schemas.openxmlformats.org/spreadsheetml/2006/main" count="199" uniqueCount="83">
  <si>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</si>
  <si>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</si>
  <si>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</si>
  <si>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</si>
  <si>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</si>
  <si>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</si>
  <si>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</si>
  <si>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</si>
  <si>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</si>
  <si>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</si>
  <si>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</si>
  <si>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</si>
  <si>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</si>
  <si>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</si>
  <si>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</si>
  <si>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</si>
  <si>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</si>
  <si>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</si>
  <si>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</si>
  <si>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</si>
  <si>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</si>
  <si>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</si>
  <si>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</si>
  <si>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</si>
  <si>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</si>
  <si>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</si>
  <si>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</si>
  <si>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</si>
  <si>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</si>
  <si>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</si>
  <si>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</si>
  <si>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</si>
  <si>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</si>
  <si>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</si>
  <si>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</si>
  <si>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</si>
  <si>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</si>
  <si>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</si>
  <si>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</si>
  <si>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</si>
  <si>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</si>
  <si>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</si>
  <si>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</si>
  <si>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</si>
  <si>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</si>
  <si>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</si>
  <si>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</si>
  <si>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</si>
  <si>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</si>
  <si>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</si>
  <si>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</si>
  <si>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</si>
  <si>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</si>
  <si>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</si>
  <si>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</si>
  <si>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</si>
  <si>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</si>
  <si>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</si>
  <si>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Optical table and accessories 
(as per Technical details as given  below)</t>
  </si>
  <si>
    <t xml:space="preserve">500 mL Bottle of Compressor Oil </t>
  </si>
  <si>
    <t>Air Compressor - 220/240 V - 50 Hz, UK Power Plug (compatible with Indian standards), 45 x 38 x 46 cm @ 20 kg with pump.</t>
  </si>
  <si>
    <t>b) Air Tank Size: 3.5 Liters; Inner Diameter &lt;6"</t>
  </si>
  <si>
    <t>c) Low Noise Operation: 30 dB at 1 m</t>
  </si>
  <si>
    <t>d) Integral Pressure Regulator and Filter</t>
  </si>
  <si>
    <t>e) Standard 6 mm outer diameter tubing, include an air regulator, filter, receiver tank with pressure gauge, safety valve, drain, line pressure gauge, and a 1/4" OD adapter.</t>
  </si>
  <si>
    <t>ITEM5</t>
  </si>
  <si>
    <t>ITEM6</t>
  </si>
  <si>
    <t>ITEM7</t>
  </si>
  <si>
    <t>ITEM8</t>
  </si>
  <si>
    <t>ITEM9</t>
  </si>
  <si>
    <t>ITEM10</t>
  </si>
  <si>
    <t>ITEM11</t>
  </si>
  <si>
    <t>a)      Delivery Pressure up to 8 Bar (116 PSI).</t>
  </si>
  <si>
    <t xml:space="preserve">
Name of Work:&lt; Supply and Installation of three-channel NMR spectrometer along with accessories (for solution NMR experiments only) &gt;
 </t>
  </si>
  <si>
    <t>Contract No:  &lt;IISERM(1419-2) 21/22-Pur-GTE &gt;</t>
  </si>
  <si>
    <t>Any other charges, if any (D)</t>
  </si>
  <si>
    <t>Any other charges, if any (E)</t>
  </si>
  <si>
    <t>Any other charges, if any (F)</t>
  </si>
  <si>
    <t>Any other charges, if any (G)</t>
  </si>
  <si>
    <t>Any other charges, if any (H)</t>
  </si>
  <si>
    <t>Any other charges, if any (I)</t>
  </si>
  <si>
    <t>Any other charges, if any (J)</t>
  </si>
  <si>
    <r>
      <rPr>
        <b/>
        <sz val="10"/>
        <color indexed="8"/>
        <rFont val="Times New Roman"/>
        <family val="1"/>
      </rPr>
      <t>Supply and Installation of three-channel NMR spectrometer along with accessories (for solution NMR experiments only)</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</si>
</sst>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1"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PageLayoutView="0" workbookViewId="0" topLeftCell="A1">
      <selection activeCell="M14" sqref="M14"/>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73</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74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5" customHeight="1">
      <c r="A13" s="64">
        <v>1.1</v>
      </c>
      <c r="B13" s="42" t="s">
        <v>82</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58</v>
      </c>
      <c r="IC13" s="23" t="s">
        <v>50</v>
      </c>
      <c r="ID13" s="23">
        <v>1</v>
      </c>
      <c r="IE13" s="24" t="s">
        <v>36</v>
      </c>
      <c r="IF13" s="24" t="s">
        <v>39</v>
      </c>
      <c r="IG13" s="24" t="s">
        <v>35</v>
      </c>
      <c r="IH13" s="24">
        <v>123.223</v>
      </c>
      <c r="II13" s="24" t="s">
        <v>36</v>
      </c>
    </row>
    <row r="14" spans="1:243" s="23" customFormat="1" ht="36.75" customHeight="1">
      <c r="A14" s="64">
        <v>1.2</v>
      </c>
      <c r="B14" s="36" t="s">
        <v>54</v>
      </c>
      <c r="C14" s="44" t="s">
        <v>51</v>
      </c>
      <c r="D14" s="45">
        <v>1</v>
      </c>
      <c r="E14" s="37" t="s">
        <v>53</v>
      </c>
      <c r="F14" s="38"/>
      <c r="G14" s="39"/>
      <c r="H14" s="40"/>
      <c r="I14" s="38" t="s">
        <v>37</v>
      </c>
      <c r="J14" s="41">
        <f aca="true" t="shared" si="0" ref="J14:J20">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aca="true" t="shared" si="1" ref="BA14:BA20">D14*M14</f>
        <v>0</v>
      </c>
      <c r="BB14" s="46">
        <f aca="true" t="shared" si="2" ref="BB14:BB20">D14*M14+N14+O14+P14+Q14+R14</f>
        <v>0</v>
      </c>
      <c r="BC14" s="47" t="str">
        <f aca="true" t="shared" si="3" ref="BC14:BC20">SpellNumber(L14,BB14)</f>
        <v>INR Zero Only</v>
      </c>
      <c r="IA14" s="23">
        <v>1.2</v>
      </c>
      <c r="IB14" s="34" t="s">
        <v>59</v>
      </c>
      <c r="IC14" s="23" t="s">
        <v>51</v>
      </c>
      <c r="ID14" s="23">
        <v>1</v>
      </c>
      <c r="IE14" s="24" t="s">
        <v>53</v>
      </c>
      <c r="IF14" s="24"/>
      <c r="IG14" s="24"/>
      <c r="IH14" s="24"/>
      <c r="II14" s="24"/>
    </row>
    <row r="15" spans="1:243" s="23" customFormat="1" ht="36.75" customHeight="1">
      <c r="A15" s="64">
        <v>1.3</v>
      </c>
      <c r="B15" s="36" t="s">
        <v>56</v>
      </c>
      <c r="C15" s="44" t="s">
        <v>52</v>
      </c>
      <c r="D15" s="45">
        <v>1</v>
      </c>
      <c r="E15" s="37" t="s">
        <v>53</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6">
        <f t="shared" si="2"/>
        <v>0</v>
      </c>
      <c r="BC15" s="47" t="str">
        <f t="shared" si="3"/>
        <v>INR Zero Only</v>
      </c>
      <c r="IA15" s="23">
        <v>1.3</v>
      </c>
      <c r="IB15" s="34" t="s">
        <v>60</v>
      </c>
      <c r="IC15" s="23" t="s">
        <v>52</v>
      </c>
      <c r="ID15" s="23">
        <v>1</v>
      </c>
      <c r="IE15" s="24" t="s">
        <v>53</v>
      </c>
      <c r="IF15" s="24"/>
      <c r="IG15" s="24"/>
      <c r="IH15" s="24"/>
      <c r="II15" s="24"/>
    </row>
    <row r="16" spans="1:243" s="23" customFormat="1" ht="36.75" customHeight="1">
      <c r="A16" s="64">
        <v>1.4</v>
      </c>
      <c r="B16" s="36" t="s">
        <v>57</v>
      </c>
      <c r="C16" s="44" t="s">
        <v>55</v>
      </c>
      <c r="D16" s="45">
        <v>1</v>
      </c>
      <c r="E16" s="37" t="s">
        <v>53</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6">
        <f t="shared" si="2"/>
        <v>0</v>
      </c>
      <c r="BC16" s="47" t="str">
        <f t="shared" si="3"/>
        <v>INR Zero Only</v>
      </c>
      <c r="IA16" s="23">
        <v>1.4</v>
      </c>
      <c r="IB16" s="34" t="s">
        <v>72</v>
      </c>
      <c r="IC16" s="23" t="s">
        <v>55</v>
      </c>
      <c r="ID16" s="23">
        <v>1</v>
      </c>
      <c r="IE16" s="24" t="s">
        <v>53</v>
      </c>
      <c r="IF16" s="24"/>
      <c r="IG16" s="24"/>
      <c r="IH16" s="24"/>
      <c r="II16" s="24"/>
    </row>
    <row r="17" spans="1:243" s="23" customFormat="1" ht="36.75" customHeight="1">
      <c r="A17" s="64">
        <v>1.5</v>
      </c>
      <c r="B17" s="36" t="s">
        <v>75</v>
      </c>
      <c r="C17" s="44" t="s">
        <v>65</v>
      </c>
      <c r="D17" s="45">
        <v>1</v>
      </c>
      <c r="E17" s="37" t="s">
        <v>53</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6">
        <f t="shared" si="2"/>
        <v>0</v>
      </c>
      <c r="BC17" s="47" t="str">
        <f t="shared" si="3"/>
        <v>INR Zero Only</v>
      </c>
      <c r="IA17" s="23">
        <v>1.5</v>
      </c>
      <c r="IB17" s="34" t="s">
        <v>61</v>
      </c>
      <c r="IC17" s="23" t="s">
        <v>65</v>
      </c>
      <c r="ID17" s="23">
        <v>1</v>
      </c>
      <c r="IE17" s="24" t="s">
        <v>53</v>
      </c>
      <c r="IF17" s="24"/>
      <c r="IG17" s="24"/>
      <c r="IH17" s="24"/>
      <c r="II17" s="24"/>
    </row>
    <row r="18" spans="1:243" s="23" customFormat="1" ht="36.75" customHeight="1">
      <c r="A18" s="64">
        <v>1.6</v>
      </c>
      <c r="B18" s="36" t="s">
        <v>76</v>
      </c>
      <c r="C18" s="44" t="s">
        <v>66</v>
      </c>
      <c r="D18" s="45">
        <v>1</v>
      </c>
      <c r="E18" s="37" t="s">
        <v>53</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6">
        <f t="shared" si="2"/>
        <v>0</v>
      </c>
      <c r="BC18" s="47" t="str">
        <f t="shared" si="3"/>
        <v>INR Zero Only</v>
      </c>
      <c r="IA18" s="23">
        <v>1.6</v>
      </c>
      <c r="IB18" s="34" t="s">
        <v>62</v>
      </c>
      <c r="IC18" s="23" t="s">
        <v>66</v>
      </c>
      <c r="ID18" s="23">
        <v>1</v>
      </c>
      <c r="IE18" s="24" t="s">
        <v>53</v>
      </c>
      <c r="IF18" s="24"/>
      <c r="IG18" s="24"/>
      <c r="IH18" s="24"/>
      <c r="II18" s="24"/>
    </row>
    <row r="19" spans="1:243" s="23" customFormat="1" ht="36.75" customHeight="1">
      <c r="A19" s="64">
        <v>1.7</v>
      </c>
      <c r="B19" s="36" t="s">
        <v>77</v>
      </c>
      <c r="C19" s="44" t="s">
        <v>67</v>
      </c>
      <c r="D19" s="45">
        <v>1</v>
      </c>
      <c r="E19" s="37" t="s">
        <v>53</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6">
        <f t="shared" si="2"/>
        <v>0</v>
      </c>
      <c r="BC19" s="47" t="str">
        <f t="shared" si="3"/>
        <v>INR Zero Only</v>
      </c>
      <c r="IA19" s="23">
        <v>1.7</v>
      </c>
      <c r="IB19" s="34" t="s">
        <v>63</v>
      </c>
      <c r="IC19" s="23" t="s">
        <v>67</v>
      </c>
      <c r="ID19" s="23">
        <v>1</v>
      </c>
      <c r="IE19" s="24" t="s">
        <v>53</v>
      </c>
      <c r="IF19" s="24"/>
      <c r="IG19" s="24"/>
      <c r="IH19" s="24"/>
      <c r="II19" s="24"/>
    </row>
    <row r="20" spans="1:243" s="23" customFormat="1" ht="36.75" customHeight="1">
      <c r="A20" s="64">
        <v>1.8</v>
      </c>
      <c r="B20" s="36" t="s">
        <v>78</v>
      </c>
      <c r="C20" s="44" t="s">
        <v>68</v>
      </c>
      <c r="D20" s="45">
        <v>1</v>
      </c>
      <c r="E20" s="37" t="s">
        <v>53</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6">
        <f t="shared" si="2"/>
        <v>0</v>
      </c>
      <c r="BC20" s="47" t="str">
        <f t="shared" si="3"/>
        <v>INR Zero Only</v>
      </c>
      <c r="IA20" s="23">
        <v>1.8</v>
      </c>
      <c r="IB20" s="34" t="s">
        <v>64</v>
      </c>
      <c r="IC20" s="23" t="s">
        <v>68</v>
      </c>
      <c r="ID20" s="23">
        <v>1</v>
      </c>
      <c r="IE20" s="24" t="s">
        <v>53</v>
      </c>
      <c r="IF20" s="24"/>
      <c r="IG20" s="24"/>
      <c r="IH20" s="24"/>
      <c r="II20" s="24"/>
    </row>
    <row r="21" spans="1:243" s="23" customFormat="1" ht="36" customHeight="1">
      <c r="A21" s="64">
        <v>1.9</v>
      </c>
      <c r="B21" s="36" t="s">
        <v>79</v>
      </c>
      <c r="C21" s="44" t="s">
        <v>69</v>
      </c>
      <c r="D21" s="45">
        <v>1</v>
      </c>
      <c r="E21" s="37" t="s">
        <v>53</v>
      </c>
      <c r="F21" s="38"/>
      <c r="G21" s="39"/>
      <c r="H21" s="40"/>
      <c r="I21" s="38" t="s">
        <v>37</v>
      </c>
      <c r="J21" s="41">
        <f>IF(I21="Less(-)",-1,1)</f>
        <v>1</v>
      </c>
      <c r="K21" s="39" t="s">
        <v>38</v>
      </c>
      <c r="L21" s="39"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D21*M21</f>
        <v>0</v>
      </c>
      <c r="BB21" s="46">
        <f>D21*M21+N21+O21+P21+Q21+R21</f>
        <v>0</v>
      </c>
      <c r="BC21" s="47" t="str">
        <f>SpellNumber(L21,BB21)</f>
        <v>INR Zero Only</v>
      </c>
      <c r="IA21" s="23">
        <v>1.9</v>
      </c>
      <c r="IB21" s="34" t="s">
        <v>54</v>
      </c>
      <c r="IC21" s="23" t="s">
        <v>69</v>
      </c>
      <c r="ID21" s="23">
        <v>1</v>
      </c>
      <c r="IE21" s="24" t="s">
        <v>53</v>
      </c>
      <c r="IF21" s="24"/>
      <c r="IG21" s="24"/>
      <c r="IH21" s="24"/>
      <c r="II21" s="24"/>
    </row>
    <row r="22" spans="1:243" s="23" customFormat="1" ht="33" customHeight="1">
      <c r="A22" s="64">
        <v>2</v>
      </c>
      <c r="B22" s="36" t="s">
        <v>80</v>
      </c>
      <c r="C22" s="44" t="s">
        <v>70</v>
      </c>
      <c r="D22" s="45">
        <v>1</v>
      </c>
      <c r="E22" s="37" t="s">
        <v>53</v>
      </c>
      <c r="F22" s="38"/>
      <c r="G22" s="39"/>
      <c r="H22" s="40"/>
      <c r="I22" s="38" t="s">
        <v>37</v>
      </c>
      <c r="J22" s="41">
        <f>IF(I22="Less(-)",-1,1)</f>
        <v>1</v>
      </c>
      <c r="K22" s="39" t="s">
        <v>38</v>
      </c>
      <c r="L22" s="39" t="s">
        <v>4</v>
      </c>
      <c r="M22" s="28"/>
      <c r="N22" s="27"/>
      <c r="O22" s="28"/>
      <c r="P22" s="28"/>
      <c r="Q22" s="27"/>
      <c r="R22" s="27"/>
      <c r="S22" s="29"/>
      <c r="T22" s="29"/>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f>D22*M22</f>
        <v>0</v>
      </c>
      <c r="BB22" s="46">
        <f>D22*M22+N22+O22+P22+Q22+R22</f>
        <v>0</v>
      </c>
      <c r="BC22" s="47" t="str">
        <f>SpellNumber(L22,BB22)</f>
        <v>INR Zero Only</v>
      </c>
      <c r="IA22" s="23">
        <v>2.1</v>
      </c>
      <c r="IB22" s="34" t="s">
        <v>56</v>
      </c>
      <c r="IC22" s="23" t="s">
        <v>70</v>
      </c>
      <c r="ID22" s="23">
        <v>1</v>
      </c>
      <c r="IE22" s="24" t="s">
        <v>53</v>
      </c>
      <c r="IF22" s="24"/>
      <c r="IG22" s="24"/>
      <c r="IH22" s="24"/>
      <c r="II22" s="24"/>
    </row>
    <row r="23" spans="1:243" s="23" customFormat="1" ht="33" customHeight="1">
      <c r="A23" s="64">
        <v>2.1</v>
      </c>
      <c r="B23" s="36" t="s">
        <v>81</v>
      </c>
      <c r="C23" s="44" t="s">
        <v>71</v>
      </c>
      <c r="D23" s="45">
        <v>1</v>
      </c>
      <c r="E23" s="37" t="s">
        <v>53</v>
      </c>
      <c r="F23" s="38"/>
      <c r="G23" s="39"/>
      <c r="H23" s="40"/>
      <c r="I23" s="38" t="s">
        <v>37</v>
      </c>
      <c r="J23" s="41">
        <f>IF(I23="Less(-)",-1,1)</f>
        <v>1</v>
      </c>
      <c r="K23" s="39" t="s">
        <v>38</v>
      </c>
      <c r="L23" s="39" t="s">
        <v>4</v>
      </c>
      <c r="M23" s="28"/>
      <c r="N23" s="27"/>
      <c r="O23" s="28"/>
      <c r="P23" s="28"/>
      <c r="Q23" s="27"/>
      <c r="R23" s="27"/>
      <c r="S23" s="29"/>
      <c r="T23" s="29"/>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1">
        <f>D23*M23</f>
        <v>0</v>
      </c>
      <c r="BB23" s="46">
        <f>D23*M23+N23+O23+P23+Q23+R23</f>
        <v>0</v>
      </c>
      <c r="BC23" s="47" t="str">
        <f>SpellNumber(L23,BB23)</f>
        <v>INR Zero Only</v>
      </c>
      <c r="IA23" s="23">
        <v>2.2</v>
      </c>
      <c r="IB23" s="34" t="s">
        <v>57</v>
      </c>
      <c r="IC23" s="23" t="s">
        <v>71</v>
      </c>
      <c r="ID23" s="23">
        <v>1</v>
      </c>
      <c r="IE23" s="24" t="s">
        <v>53</v>
      </c>
      <c r="IF23" s="24"/>
      <c r="IG23" s="24"/>
      <c r="IH23" s="24"/>
      <c r="II23" s="24"/>
    </row>
    <row r="24" spans="1:243" s="23" customFormat="1" ht="24.75" customHeight="1">
      <c r="A24" s="48" t="s">
        <v>41</v>
      </c>
      <c r="B24" s="48"/>
      <c r="C24" s="49"/>
      <c r="D24" s="43"/>
      <c r="E24" s="49"/>
      <c r="F24" s="49"/>
      <c r="G24" s="49"/>
      <c r="H24" s="50"/>
      <c r="I24" s="50"/>
      <c r="J24" s="50"/>
      <c r="K24" s="50"/>
      <c r="L24" s="49"/>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f>SUM(BA13:BA23)</f>
        <v>0</v>
      </c>
      <c r="BB24" s="52">
        <f>SUM(BB13:BB23)</f>
        <v>0</v>
      </c>
      <c r="BC24" s="47" t="str">
        <f>SpellNumber($E$2,BB24)</f>
        <v>INR Zero Only</v>
      </c>
      <c r="IE24" s="24">
        <v>4</v>
      </c>
      <c r="IF24" s="24" t="s">
        <v>40</v>
      </c>
      <c r="IG24" s="24" t="s">
        <v>42</v>
      </c>
      <c r="IH24" s="24">
        <v>10</v>
      </c>
      <c r="II24" s="24" t="s">
        <v>36</v>
      </c>
    </row>
    <row r="25" spans="1:243" s="25" customFormat="1" ht="54.75" customHeight="1" hidden="1">
      <c r="A25" s="48" t="s">
        <v>43</v>
      </c>
      <c r="B25" s="48"/>
      <c r="C25" s="53"/>
      <c r="D25" s="54"/>
      <c r="E25" s="55" t="s">
        <v>44</v>
      </c>
      <c r="F25" s="56"/>
      <c r="G25" s="57"/>
      <c r="H25" s="58"/>
      <c r="I25" s="58"/>
      <c r="J25" s="58"/>
      <c r="K25" s="59"/>
      <c r="L25" s="60"/>
      <c r="M25" s="61" t="s">
        <v>45</v>
      </c>
      <c r="N25" s="58"/>
      <c r="O25" s="51"/>
      <c r="P25" s="51"/>
      <c r="Q25" s="51"/>
      <c r="R25" s="51"/>
      <c r="S25" s="51"/>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2">
        <f>IF(ISBLANK(F25),0,IF(E25="Excess (+)",ROUND(BA24+(BA24*F25),2),IF(E25="Less (-)",ROUND(BA24+(BA24*F25*(-1)),2),0)))</f>
        <v>0</v>
      </c>
      <c r="BB25" s="63">
        <f>ROUND(BA25,0)</f>
        <v>0</v>
      </c>
      <c r="BC25" s="47" t="str">
        <f>SpellNumber(L25,BB25)</f>
        <v> Zero Only</v>
      </c>
      <c r="IE25" s="26"/>
      <c r="IF25" s="26"/>
      <c r="IG25" s="26"/>
      <c r="IH25" s="26"/>
      <c r="II25" s="26"/>
    </row>
    <row r="26" spans="1:243" s="25" customFormat="1" ht="43.5" customHeight="1">
      <c r="A26" s="48" t="s">
        <v>46</v>
      </c>
      <c r="B26" s="48"/>
      <c r="C26" s="66" t="str">
        <f>SpellNumber($E$2,BB24)</f>
        <v>INR Zero Only</v>
      </c>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E26" s="26"/>
      <c r="IF26" s="26"/>
      <c r="IG26" s="26"/>
      <c r="IH26" s="26"/>
      <c r="II26" s="26"/>
    </row>
    <row r="28" ht="15"/>
    <row r="30" ht="15"/>
    <row r="32" ht="15"/>
    <row r="33" ht="15"/>
    <row r="34" ht="15"/>
    <row r="35" ht="15"/>
    <row r="36" ht="15"/>
    <row r="37" ht="15"/>
    <row r="38" ht="15"/>
    <row r="39" ht="15"/>
    <row r="40" ht="15"/>
    <row r="41" ht="15"/>
    <row r="42" ht="15"/>
    <row r="43" ht="15"/>
    <row r="44" ht="15"/>
    <row r="46" ht="15"/>
  </sheetData>
  <sheetProtection password="E491"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3">
      <formula1>"INR"</formula1>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2021-09-03T04:27:40Z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