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<sst xmlns="http://schemas.openxmlformats.org/spreadsheetml/2006/main" count="130" uniqueCount="65">
  <si>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</si>
  <si>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</si>
  <si>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</si>
  <si>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</si>
  <si>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</si>
  <si>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</si>
  <si>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</si>
  <si>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</si>
  <si>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</si>
  <si>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</si>
  <si>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</si>
  <si>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</si>
  <si>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</si>
  <si>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</si>
  <si>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</si>
  <si>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</si>
  <si>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</si>
  <si>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</si>
  <si>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</si>
  <si>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</si>
  <si>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</si>
  <si>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</si>
  <si>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</si>
  <si>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</si>
  <si>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</si>
  <si>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</si>
  <si>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</si>
  <si>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</si>
  <si>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</si>
  <si>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</si>
  <si>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</si>
  <si>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</si>
  <si>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</si>
  <si>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</si>
  <si>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</si>
  <si>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</si>
  <si>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</si>
  <si>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</si>
  <si>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</si>
  <si>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</si>
  <si>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</si>
  <si>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</si>
  <si>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</si>
  <si>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</si>
  <si>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</si>
  <si>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</si>
  <si>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</si>
  <si>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</si>
  <si>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</si>
  <si>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</si>
  <si>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</si>
  <si>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r>
      <t xml:space="preserve">BASIC RATE </t>
    </r>
    <r>
      <rPr>
        <b/>
        <sz val="11"/>
        <color indexed="10"/>
        <rFont val="Arial"/>
        <family val="2"/>
      </rPr>
      <t>INCLUSIVE WITH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</si>
  <si>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cum</t>
  </si>
  <si>
    <t>sqm</t>
  </si>
  <si>
    <t>All kinds of soil.</t>
  </si>
  <si>
    <t>Surface dressing of the ground including removing vegetation and inequalities not exceeding 15 cm deep and disposal of rubbish, lead up to 50 m and lift up to 1.5 m.</t>
  </si>
  <si>
    <t>All kinds of soil</t>
  </si>
  <si>
    <t>Cum</t>
  </si>
  <si>
    <t>Sqm</t>
  </si>
  <si>
    <t>P/f of solid 60 mm thick double skin Clean Room wall panels made up of  0.6mm GI powder coated sheet, infill material as puff having density of 40 kg/m3 with all required accessories like C type floor track, top channel, male female channel, Silicon sealant and fishes for grouting, provision ow windows with glass, conduit, etc all complete as per manufacturer specifications at all heights and as per direction of Engineer-in-Charge. The panels must be strong enough to withstand the load of AC/ hanging cabinets to be fixed on it. Therefore, adequate strenthening mechanism may be adopted inside the panel alongwith conduit for electrical wiring.</t>
  </si>
  <si>
    <t>P/f of solid doors  60 mm thick double skin Clean Room wall panels made up of  0.6mm GI powder coated sheet, infill material as puff having density of 40 kg/m3 with vision panel and all required accessories like C type floor track, top channel, male female channel, Silicon sealant and fishes for grouting, etc all complete as per manufacturer specifications at all heights and as per direction of Engineer-in-Charge</t>
  </si>
  <si>
    <t>Contract No:  &lt;IISER/21-22/EE-EO/RFQ-18&gt;</t>
  </si>
  <si>
    <t>Name of Work: &lt;Partition work in lab of Dr.Tripta Bhatia in AB-1 at IISER Mohali &gt;</t>
  </si>
  <si>
    <t>Dismantling of existing partition comprising 60 mm thick puff door and refixing the same with alignment and necessary fixtures, all complete as per direction of Engineer-in-Charge</t>
  </si>
  <si>
    <t>item3</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</si>
</sst>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1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5" xfId="59" applyNumberFormat="1" applyFont="1" applyFill="1" applyBorder="1" applyAlignment="1">
      <alignment horizontal="right" vertical="top"/>
      <protection/>
    </xf>
    <xf numFmtId="0" fontId="15"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6"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4" fillId="0" borderId="13" xfId="55" applyNumberFormat="1" applyFont="1" applyFill="1" applyBorder="1" applyAlignment="1">
      <alignment horizontal="center" vertical="center"/>
      <protection/>
    </xf>
    <xf numFmtId="2" fontId="7" fillId="35" borderId="17" xfId="55" applyNumberFormat="1" applyFont="1" applyFill="1" applyBorder="1" applyAlignment="1" applyProtection="1">
      <alignment horizontal="center" vertical="center"/>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7" fillId="0" borderId="18" xfId="59" applyNumberFormat="1" applyFont="1" applyFill="1" applyBorder="1" applyAlignment="1">
      <alignment horizontal="center" vertical="center"/>
      <protection/>
    </xf>
    <xf numFmtId="0" fontId="4" fillId="0" borderId="13" xfId="59" applyNumberFormat="1" applyFont="1" applyFill="1" applyBorder="1" applyAlignment="1">
      <alignment horizontal="center" vertical="center" wrapText="1"/>
      <protection/>
    </xf>
    <xf numFmtId="0" fontId="4" fillId="0" borderId="19" xfId="59" applyNumberFormat="1" applyFont="1" applyFill="1" applyBorder="1" applyAlignment="1">
      <alignment horizontal="center" vertical="center"/>
      <protection/>
    </xf>
    <xf numFmtId="0" fontId="4" fillId="0" borderId="20" xfId="59" applyNumberFormat="1" applyFont="1" applyFill="1" applyBorder="1" applyAlignment="1">
      <alignment horizontal="center" vertical="center"/>
      <protection/>
    </xf>
    <xf numFmtId="0" fontId="15" fillId="0" borderId="14" xfId="59" applyNumberFormat="1" applyFont="1" applyFill="1" applyBorder="1" applyAlignment="1">
      <alignment horizontal="center" vertical="center"/>
      <protection/>
    </xf>
    <xf numFmtId="0" fontId="4" fillId="0" borderId="14" xfId="59" applyNumberFormat="1" applyFont="1" applyFill="1" applyBorder="1" applyAlignment="1">
      <alignment horizontal="center" vertical="center"/>
      <protection/>
    </xf>
    <xf numFmtId="0" fontId="4" fillId="0" borderId="0" xfId="55" applyNumberFormat="1" applyFont="1" applyFill="1" applyAlignment="1">
      <alignment horizontal="center" vertical="center"/>
      <protection/>
    </xf>
    <xf numFmtId="2" fontId="15" fillId="0" borderId="13" xfId="59" applyNumberFormat="1" applyFont="1" applyFill="1" applyBorder="1" applyAlignment="1">
      <alignment horizontal="center" vertical="center"/>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59" fillId="0" borderId="22" xfId="0" applyFont="1" applyBorder="1" applyAlignment="1">
      <alignment horizontal="justify" vertical="top" wrapText="1"/>
    </xf>
    <xf numFmtId="2" fontId="41" fillId="0" borderId="22" xfId="0" applyNumberFormat="1" applyFont="1" applyBorder="1" applyAlignment="1">
      <alignment horizontal="center" vertical="center"/>
    </xf>
    <xf numFmtId="0" fontId="41" fillId="0" borderId="22" xfId="0"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E18"/>
  <sheetViews>
    <sheetView showGridLines="0" zoomScale="55" zoomScaleNormal="55" zoomScaleSheetLayoutView="70" zoomScalePageLayoutView="70" workbookViewId="0" topLeftCell="A1">
      <selection activeCell="BM14" sqref="BM14"/>
    </sheetView>
  </sheetViews>
  <sheetFormatPr defaultColWidth="9.140625" defaultRowHeight="15"/>
  <cols>
    <col min="1" max="1" width="14.28125" style="1" customWidth="1"/>
    <col min="2" max="2" width="102.421875" style="63" customWidth="1"/>
    <col min="3" max="3" width="10.28125" style="1" customWidth="1"/>
    <col min="4" max="4" width="12.421875" style="1" customWidth="1"/>
    <col min="5" max="5" width="9.0039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178" width="9.140625" style="1" customWidth="1"/>
    <col min="179" max="183" width="9.140625" style="3" customWidth="1"/>
    <col min="184" max="16384" width="9.140625" style="1" customWidth="1"/>
  </cols>
  <sheetData>
    <row r="1" spans="1:183" s="4" customFormat="1" ht="30" customHeight="1">
      <c r="A1" s="66" t="str">
        <f>B2&amp;" BoQ"</f>
        <v>Item Wise BoQ</v>
      </c>
      <c r="B1" s="66"/>
      <c r="C1" s="66"/>
      <c r="D1" s="66"/>
      <c r="E1" s="66"/>
      <c r="F1" s="66"/>
      <c r="G1" s="66"/>
      <c r="H1" s="66"/>
      <c r="I1" s="66"/>
      <c r="J1" s="66"/>
      <c r="K1" s="66"/>
      <c r="L1" s="66"/>
      <c r="O1" s="5"/>
      <c r="P1" s="5"/>
      <c r="Q1" s="6"/>
      <c r="FW1" s="6"/>
      <c r="FX1" s="6"/>
      <c r="FY1" s="6"/>
      <c r="FZ1" s="6"/>
      <c r="GA1" s="6"/>
    </row>
    <row r="2" spans="1:17" s="4" customFormat="1" ht="25.5" customHeight="1" hidden="1">
      <c r="A2" s="7" t="s">
        <v>0</v>
      </c>
      <c r="B2" s="61" t="s">
        <v>1</v>
      </c>
      <c r="C2" s="7" t="s">
        <v>2</v>
      </c>
      <c r="D2" s="7" t="s">
        <v>3</v>
      </c>
      <c r="E2" s="7" t="s">
        <v>4</v>
      </c>
      <c r="J2" s="8"/>
      <c r="K2" s="8"/>
      <c r="L2" s="8"/>
      <c r="O2" s="5"/>
      <c r="P2" s="5"/>
      <c r="Q2" s="6"/>
    </row>
    <row r="3" spans="1:183" s="4" customFormat="1" ht="30" customHeight="1" hidden="1">
      <c r="A3" s="4" t="s">
        <v>5</v>
      </c>
      <c r="B3" s="62"/>
      <c r="FW3" s="6"/>
      <c r="FX3" s="6"/>
      <c r="FY3" s="6"/>
      <c r="FZ3" s="6"/>
      <c r="GA3" s="6"/>
    </row>
    <row r="4" spans="1:183" s="9" customFormat="1" ht="30" customHeight="1">
      <c r="A4" s="67" t="s">
        <v>48</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FW4" s="10"/>
      <c r="FX4" s="10"/>
      <c r="FY4" s="10"/>
      <c r="FZ4" s="10"/>
      <c r="GA4" s="10"/>
    </row>
    <row r="5" spans="1:183" s="9" customFormat="1" ht="30" customHeight="1">
      <c r="A5" s="67" t="s">
        <v>62</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FW5" s="10"/>
      <c r="FX5" s="10"/>
      <c r="FY5" s="10"/>
      <c r="FZ5" s="10"/>
      <c r="GA5" s="10"/>
    </row>
    <row r="6" spans="1:183" s="9" customFormat="1" ht="30" customHeight="1">
      <c r="A6" s="67" t="s">
        <v>61</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FW6" s="10"/>
      <c r="FX6" s="10"/>
      <c r="FY6" s="10"/>
      <c r="FZ6" s="10"/>
      <c r="GA6" s="10"/>
    </row>
    <row r="7" spans="1:183" s="9" customFormat="1" ht="29.25" customHeight="1" hidden="1">
      <c r="A7" s="68" t="s">
        <v>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FW7" s="10"/>
      <c r="FX7" s="10"/>
      <c r="FY7" s="10"/>
      <c r="FZ7" s="10"/>
      <c r="GA7" s="10"/>
    </row>
    <row r="8" spans="1:183" s="12" customFormat="1" ht="93" customHeight="1">
      <c r="A8" s="11" t="s">
        <v>46</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FW8" s="13"/>
      <c r="FX8" s="13"/>
      <c r="FY8" s="13"/>
      <c r="FZ8" s="13"/>
      <c r="GA8" s="13"/>
    </row>
    <row r="9" spans="1:183" s="14" customFormat="1" ht="61.5" customHeight="1">
      <c r="A9" s="64" t="s">
        <v>7</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FW9" s="15"/>
      <c r="FX9" s="15"/>
      <c r="FY9" s="15"/>
      <c r="FZ9" s="15"/>
      <c r="GA9" s="15"/>
    </row>
    <row r="10" spans="1:18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FW10" s="18"/>
      <c r="FX10" s="18"/>
      <c r="FY10" s="18"/>
      <c r="FZ10" s="18"/>
      <c r="GA10" s="18"/>
    </row>
    <row r="11" spans="1:183" s="17" customFormat="1" ht="122.25" customHeight="1">
      <c r="A11" s="16" t="s">
        <v>14</v>
      </c>
      <c r="B11" s="19" t="s">
        <v>15</v>
      </c>
      <c r="C11" s="19" t="s">
        <v>16</v>
      </c>
      <c r="D11" s="19" t="s">
        <v>17</v>
      </c>
      <c r="E11" s="19" t="s">
        <v>18</v>
      </c>
      <c r="F11" s="19" t="s">
        <v>19</v>
      </c>
      <c r="G11" s="19"/>
      <c r="H11" s="19"/>
      <c r="I11" s="19" t="s">
        <v>20</v>
      </c>
      <c r="J11" s="19" t="s">
        <v>21</v>
      </c>
      <c r="K11" s="19" t="s">
        <v>22</v>
      </c>
      <c r="L11" s="19" t="s">
        <v>23</v>
      </c>
      <c r="M11" s="20" t="s">
        <v>51</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FW11" s="18"/>
      <c r="FX11" s="18"/>
      <c r="FY11" s="18"/>
      <c r="FZ11" s="18"/>
      <c r="GA11" s="18"/>
    </row>
    <row r="12" spans="1:183" s="17" customFormat="1" ht="15">
      <c r="A12" s="23">
        <v>1</v>
      </c>
      <c r="B12" s="23">
        <v>2</v>
      </c>
      <c r="C12" s="23">
        <v>3</v>
      </c>
      <c r="D12" s="23">
        <v>4</v>
      </c>
      <c r="E12" s="23">
        <v>5</v>
      </c>
      <c r="F12" s="23">
        <v>6</v>
      </c>
      <c r="G12" s="23">
        <v>7</v>
      </c>
      <c r="H12" s="23">
        <v>8</v>
      </c>
      <c r="I12" s="23">
        <v>9</v>
      </c>
      <c r="J12" s="23">
        <v>10</v>
      </c>
      <c r="K12" s="23">
        <v>11</v>
      </c>
      <c r="L12" s="23">
        <v>6</v>
      </c>
      <c r="M12" s="24">
        <v>7</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8</v>
      </c>
      <c r="BC12" s="24">
        <v>9</v>
      </c>
      <c r="FW12" s="18"/>
      <c r="FX12" s="18"/>
      <c r="FY12" s="18"/>
      <c r="FZ12" s="18"/>
      <c r="GA12" s="18"/>
    </row>
    <row r="13" spans="1:239" s="26" customFormat="1" ht="267" customHeight="1">
      <c r="A13" s="25">
        <v>1</v>
      </c>
      <c r="B13" s="72" t="s">
        <v>59</v>
      </c>
      <c r="C13" s="45" t="s">
        <v>33</v>
      </c>
      <c r="D13" s="73">
        <v>15</v>
      </c>
      <c r="E13" s="74" t="s">
        <v>53</v>
      </c>
      <c r="F13" s="46"/>
      <c r="G13" s="47"/>
      <c r="H13" s="47"/>
      <c r="I13" s="46" t="s">
        <v>36</v>
      </c>
      <c r="J13" s="48">
        <f>IF(I13="Less(-)",-1,1)</f>
        <v>1</v>
      </c>
      <c r="K13" s="47" t="s">
        <v>37</v>
      </c>
      <c r="L13" s="47" t="s">
        <v>4</v>
      </c>
      <c r="M13" s="49"/>
      <c r="N13" s="47"/>
      <c r="O13" s="49"/>
      <c r="P13" s="50"/>
      <c r="Q13" s="47"/>
      <c r="R13" s="47"/>
      <c r="S13" s="50"/>
      <c r="T13" s="51"/>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3">
        <f>D13*M13</f>
        <v>0</v>
      </c>
      <c r="BB13" s="53">
        <f>BA13+(BA13*O13/100)</f>
        <v>0</v>
      </c>
      <c r="BC13" s="54" t="str">
        <f>SpellNumber(L13,BB13)</f>
        <v>INR Zero Only</v>
      </c>
      <c r="FS13" s="26">
        <v>1.1</v>
      </c>
      <c r="FT13" s="26" t="s">
        <v>54</v>
      </c>
      <c r="FU13" s="26" t="s">
        <v>33</v>
      </c>
      <c r="FV13" s="26">
        <v>4</v>
      </c>
      <c r="FW13" s="27" t="s">
        <v>52</v>
      </c>
      <c r="FX13" s="27" t="s">
        <v>32</v>
      </c>
      <c r="FY13" s="27" t="s">
        <v>33</v>
      </c>
      <c r="FZ13" s="27">
        <v>10</v>
      </c>
      <c r="GA13" s="27" t="s">
        <v>34</v>
      </c>
      <c r="IA13" s="26">
        <v>1.1</v>
      </c>
      <c r="IB13" s="26" t="s">
        <v>54</v>
      </c>
      <c r="IC13" s="26" t="s">
        <v>33</v>
      </c>
      <c r="ID13" s="26">
        <v>80</v>
      </c>
      <c r="IE13" s="26" t="s">
        <v>57</v>
      </c>
    </row>
    <row r="14" spans="1:183" s="26" customFormat="1" ht="180" customHeight="1">
      <c r="A14" s="25">
        <v>2</v>
      </c>
      <c r="B14" s="72" t="s">
        <v>60</v>
      </c>
      <c r="C14" s="45" t="s">
        <v>50</v>
      </c>
      <c r="D14" s="73">
        <v>12</v>
      </c>
      <c r="E14" s="74" t="s">
        <v>53</v>
      </c>
      <c r="F14" s="46"/>
      <c r="G14" s="47"/>
      <c r="H14" s="47"/>
      <c r="I14" s="46" t="s">
        <v>36</v>
      </c>
      <c r="J14" s="48">
        <f>IF(I14="Less(-)",-1,1)</f>
        <v>1</v>
      </c>
      <c r="K14" s="47" t="s">
        <v>37</v>
      </c>
      <c r="L14" s="47" t="s">
        <v>4</v>
      </c>
      <c r="M14" s="49"/>
      <c r="N14" s="47"/>
      <c r="O14" s="49"/>
      <c r="P14" s="50"/>
      <c r="Q14" s="47"/>
      <c r="R14" s="47"/>
      <c r="S14" s="50"/>
      <c r="T14" s="51"/>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3">
        <f>D14*M14</f>
        <v>0</v>
      </c>
      <c r="BB14" s="53">
        <f>BA14+(BA14*O14/100)</f>
        <v>0</v>
      </c>
      <c r="BC14" s="54" t="str">
        <f>SpellNumber(L14,BB14)</f>
        <v>INR Zero Only</v>
      </c>
      <c r="FW14" s="27"/>
      <c r="FX14" s="27"/>
      <c r="FY14" s="27"/>
      <c r="FZ14" s="27"/>
      <c r="GA14" s="27"/>
    </row>
    <row r="15" spans="1:239" s="26" customFormat="1" ht="114" customHeight="1">
      <c r="A15" s="25">
        <v>3</v>
      </c>
      <c r="B15" s="72" t="s">
        <v>63</v>
      </c>
      <c r="C15" s="45" t="s">
        <v>64</v>
      </c>
      <c r="D15" s="73">
        <v>15</v>
      </c>
      <c r="E15" s="74" t="s">
        <v>53</v>
      </c>
      <c r="F15" s="46"/>
      <c r="G15" s="47"/>
      <c r="H15" s="47"/>
      <c r="I15" s="46" t="s">
        <v>36</v>
      </c>
      <c r="J15" s="48">
        <f>IF(I15="Less(-)",-1,1)</f>
        <v>1</v>
      </c>
      <c r="K15" s="47" t="s">
        <v>37</v>
      </c>
      <c r="L15" s="47" t="s">
        <v>4</v>
      </c>
      <c r="M15" s="49"/>
      <c r="N15" s="47"/>
      <c r="O15" s="49"/>
      <c r="P15" s="50"/>
      <c r="Q15" s="47"/>
      <c r="R15" s="47"/>
      <c r="S15" s="50"/>
      <c r="T15" s="51"/>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3">
        <f>D15*M15</f>
        <v>0</v>
      </c>
      <c r="BB15" s="53">
        <f>BA15+(BA15*O15/100)</f>
        <v>0</v>
      </c>
      <c r="BC15" s="54" t="str">
        <f>SpellNumber(L15,BB15)</f>
        <v>INR Zero Only</v>
      </c>
      <c r="FS15" s="26">
        <v>2</v>
      </c>
      <c r="FT15" s="26" t="s">
        <v>55</v>
      </c>
      <c r="FU15" s="26" t="s">
        <v>50</v>
      </c>
      <c r="FV15" s="26">
        <v>100</v>
      </c>
      <c r="FW15" s="27" t="s">
        <v>53</v>
      </c>
      <c r="FX15" s="27"/>
      <c r="FY15" s="27"/>
      <c r="FZ15" s="27"/>
      <c r="GA15" s="27"/>
      <c r="IA15" s="26">
        <v>2.1</v>
      </c>
      <c r="IB15" s="26" t="s">
        <v>56</v>
      </c>
      <c r="IC15" s="26" t="s">
        <v>50</v>
      </c>
      <c r="ID15" s="26">
        <v>797.95</v>
      </c>
      <c r="IE15" s="26" t="s">
        <v>58</v>
      </c>
    </row>
    <row r="16" spans="1:183" s="26" customFormat="1" ht="58.5" customHeight="1">
      <c r="A16" s="28" t="s">
        <v>39</v>
      </c>
      <c r="B16" s="29"/>
      <c r="C16" s="55"/>
      <c r="D16" s="56"/>
      <c r="E16" s="56"/>
      <c r="F16" s="56"/>
      <c r="G16" s="56"/>
      <c r="H16" s="57"/>
      <c r="I16" s="57"/>
      <c r="J16" s="57"/>
      <c r="K16" s="57"/>
      <c r="L16" s="58"/>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SUM(BA13:BA15)</f>
        <v>0</v>
      </c>
      <c r="BB16" s="60">
        <f>SUM(BB13:BB15)</f>
        <v>0</v>
      </c>
      <c r="BC16" s="54" t="str">
        <f>SpellNumber($E$2,BB16)</f>
        <v>INR Zero Only</v>
      </c>
      <c r="FW16" s="27">
        <v>4</v>
      </c>
      <c r="FX16" s="27" t="s">
        <v>38</v>
      </c>
      <c r="FY16" s="27" t="s">
        <v>40</v>
      </c>
      <c r="FZ16" s="27">
        <v>10</v>
      </c>
      <c r="GA16" s="27" t="s">
        <v>35</v>
      </c>
    </row>
    <row r="17" spans="1:183" s="38" customFormat="1" ht="54.75" customHeight="1" hidden="1">
      <c r="A17" s="29" t="s">
        <v>41</v>
      </c>
      <c r="B17" s="30"/>
      <c r="C17" s="31"/>
      <c r="D17" s="32"/>
      <c r="E17" s="43" t="s">
        <v>42</v>
      </c>
      <c r="F17" s="44"/>
      <c r="G17" s="33"/>
      <c r="H17" s="34"/>
      <c r="I17" s="34"/>
      <c r="J17" s="34"/>
      <c r="K17" s="35"/>
      <c r="L17" s="36"/>
      <c r="M17" s="37" t="s">
        <v>43</v>
      </c>
      <c r="O17" s="26"/>
      <c r="P17" s="26"/>
      <c r="Q17" s="26"/>
      <c r="R17" s="26"/>
      <c r="S17" s="26"/>
      <c r="BA17" s="39">
        <f>IF(ISBLANK(F17),0,IF(E17="Excess (+)",ROUND(BA16+(BA16*F17),2),IF(E17="Less (-)",ROUND(BA16+(BA16*F17*(-1)),2),0)))</f>
        <v>0</v>
      </c>
      <c r="BB17" s="40">
        <f>ROUND(BA17,0)</f>
        <v>0</v>
      </c>
      <c r="BC17" s="41" t="str">
        <f>SpellNumber(L17,BB17)</f>
        <v> Zero Only</v>
      </c>
      <c r="FW17" s="42"/>
      <c r="FX17" s="42"/>
      <c r="FY17" s="42"/>
      <c r="FZ17" s="42"/>
      <c r="GA17" s="42"/>
    </row>
    <row r="18" spans="1:183" s="38" customFormat="1" ht="43.5" customHeight="1">
      <c r="A18" s="28" t="s">
        <v>44</v>
      </c>
      <c r="B18" s="28"/>
      <c r="C18" s="65" t="str">
        <f>SpellNumber($E$2,BB16)</f>
        <v>INR Zero Only</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FW18" s="42"/>
      <c r="FX18" s="42"/>
      <c r="FY18" s="42"/>
      <c r="FZ18" s="42"/>
      <c r="GA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O13:O15 M13:M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list" allowBlank="1" showErrorMessage="1" sqref="K13:K15">
      <formula1>"Partial Conversion,Full Conversion"</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5">
      <formula1>"INR"</formula1>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4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45</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2021-08-25T08:05:37Z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