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<sst xmlns="http://schemas.openxmlformats.org/spreadsheetml/2006/main" count="223" uniqueCount="100">
  <si>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</si>
  <si>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</si>
  <si>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</si>
  <si>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</si>
  <si>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</si>
  <si>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</si>
  <si>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</si>
  <si>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</si>
  <si>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</si>
  <si>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</si>
  <si>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</si>
  <si>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</si>
  <si>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</si>
  <si>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</si>
  <si>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</si>
  <si>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</si>
  <si>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</si>
  <si>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</si>
  <si>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</si>
  <si>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</si>
  <si>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</si>
  <si>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</si>
  <si>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</si>
  <si>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</si>
  <si>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</si>
  <si>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</si>
  <si>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</si>
  <si>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</si>
  <si>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</si>
  <si>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</si>
  <si>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</si>
  <si>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</si>
  <si>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</si>
  <si>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</si>
  <si>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</si>
  <si>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</si>
  <si>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</si>
  <si>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</si>
  <si>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</si>
  <si>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</si>
  <si>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</si>
  <si>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</si>
  <si>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</si>
  <si>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</si>
  <si>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</si>
  <si>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</si>
  <si>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</si>
  <si>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</si>
  <si>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</si>
  <si>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</si>
  <si>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</si>
  <si>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</si>
  <si>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</si>
  <si>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</si>
  <si>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</si>
  <si>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t>item10</t>
  </si>
  <si>
    <t>item11</t>
  </si>
  <si>
    <t>item12</t>
  </si>
  <si>
    <t>item13</t>
  </si>
  <si>
    <t>item14</t>
  </si>
  <si>
    <t>item15</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</si>
  <si>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</si>
  <si>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</si>
  <si>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Outdoor Unit</t>
  </si>
  <si>
    <t>Thickness 0.63 mm sheet</t>
  </si>
  <si>
    <t>Thickness 0.80 mm sheet</t>
  </si>
  <si>
    <t xml:space="preserve">Supply &amp; Installation of Fire retardent Canvas Connection b/w duct &amp; Exhaust blower </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</si>
  <si>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</si>
  <si>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</si>
  <si>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</si>
  <si>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3 X 2.5 Sq. mm</t>
  </si>
  <si>
    <t>5/6 A switch</t>
  </si>
  <si>
    <t>3 pin 5/6 A socket outlet</t>
  </si>
  <si>
    <t>1 to 1.25"</t>
  </si>
  <si>
    <t>Nos.</t>
  </si>
  <si>
    <t>Sqmtr</t>
  </si>
  <si>
    <t>Rmtr</t>
  </si>
  <si>
    <t>mtrs</t>
  </si>
  <si>
    <t>nos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</si>
  <si>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</si>
  <si>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 xml:space="preserve">Supply, installation,Testing &amp; Commissioning of Three phase 'DOL' Electrical panel with all safety single phase perventer, OLR, contactor, MCB, push button , indicating lamp </t>
  </si>
  <si>
    <t xml:space="preserve">Supply &amp; Installation  of  Aluminium Powder coated Aluminium air fixed bar Grill with Volume Control  Damper.
</t>
  </si>
  <si>
    <t>P/f of compressor of following capacity split AC's (cooling only)of make Danfuss/ Hitachi/ LG/ LA</t>
  </si>
  <si>
    <t>0.75 TR</t>
  </si>
  <si>
    <t>1.00 TR</t>
  </si>
  <si>
    <t>1.50 TR</t>
  </si>
  <si>
    <t>2.00 TR</t>
  </si>
  <si>
    <t>Gas charging full with refregerant R22</t>
  </si>
  <si>
    <t>Providing and Replacement of PCB card for following make of AC's</t>
  </si>
  <si>
    <t>Lloyd (0.75 TR)</t>
  </si>
  <si>
    <t>Amtrex (1.50 TR)</t>
  </si>
  <si>
    <t>Electrolux (1.50 TR)</t>
  </si>
  <si>
    <t>Hitachi (1.5 TR)</t>
  </si>
  <si>
    <t>Pressure testing, vaccumising, etc</t>
  </si>
  <si>
    <t>P/f of  fan motor (0.25-1 HP)</t>
  </si>
  <si>
    <t>Outdoor</t>
  </si>
  <si>
    <t>Indoor</t>
  </si>
  <si>
    <t>Name of Work: &lt;  Replacement of compressor, PCB Card, etc at IISER Mohali at IISER Mohali.   &gt;</t>
  </si>
  <si>
    <t>Contract No:  &lt;    IISER/20-21/EE-EO/MISC-8   &gt;</t>
  </si>
  <si>
    <r>
      <t>Compressor buy back</t>
    </r>
    <r>
      <rPr>
        <b/>
        <sz val="12"/>
        <color indexed="8"/>
        <rFont val="Times New Roman"/>
        <family val="1"/>
      </rPr>
      <t xml:space="preserve"> </t>
    </r>
    <r>
      <rPr>
        <b/>
        <sz val="18"/>
        <color indexed="8"/>
        <rFont val="Times New Roman"/>
        <family val="1"/>
      </rPr>
      <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</si>
</sst>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9"/>
      <name val="Arial"/>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2"/>
      <color indexed="8"/>
      <name val="Times New Roman"/>
      <family val="1"/>
    </font>
    <font>
      <sz val="8"/>
      <name val="Tahoma"/>
      <family val="2"/>
    </font>
    <font>
      <b/>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63"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24" fillId="0" borderId="11" xfId="56" applyFont="1" applyBorder="1" applyAlignment="1">
      <alignment horizontal="center" vertical="center"/>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xf numFmtId="0" fontId="25" fillId="0" borderId="11" xfId="0" applyFont="1" applyBorder="1" applyAlignment="1">
      <alignment horizontal="left" vertical="center" wrapText="1"/>
    </xf>
    <xf numFmtId="0" fontId="0" fillId="0" borderId="11" xfId="0" applyFill="1" applyBorder="1" applyAlignment="1">
      <alignment horizontal="center" vertical="center"/>
    </xf>
    <xf numFmtId="0" fontId="25" fillId="0" borderId="11" xfId="0" applyFont="1" applyBorder="1" applyAlignment="1">
      <alignment horizontal="left" vertical="center"/>
    </xf>
    <xf numFmtId="0" fontId="25" fillId="0" borderId="11" xfId="59" applyNumberFormat="1" applyFont="1" applyFill="1" applyBorder="1" applyAlignment="1">
      <alignment horizontal="center" vertical="center" wrapText="1" readingOrder="1"/>
      <protection/>
    </xf>
    <xf numFmtId="0" fontId="25" fillId="0" borderId="11" xfId="0" applyFont="1" applyBorder="1" applyAlignment="1">
      <alignment horizontal="center" vertical="center"/>
    </xf>
    <xf numFmtId="0" fontId="64"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left" vertical="center"/>
    </xf>
    <xf numFmtId="0" fontId="25" fillId="0" borderId="11" xfId="59" applyNumberFormat="1" applyFont="1" applyFill="1" applyBorder="1" applyAlignment="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view="pageBreakPreview" zoomScale="70" zoomScaleNormal="55" zoomScaleSheetLayoutView="70" workbookViewId="0" topLeftCell="A1">
      <selection activeCell="B20" sqref="B20"/>
    </sheetView>
  </sheetViews>
  <sheetFormatPr defaultColWidth="9.140625" defaultRowHeight="15"/>
  <cols>
    <col min="1" max="1" width="14.28125" style="1" customWidth="1"/>
    <col min="2" max="2" width="92.28125" style="1"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3" t="str">
        <f>B2&amp;" BoQ"</f>
        <v>Item Wise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45</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97</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98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6</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86.25" customHeight="1">
      <c r="A8" s="11" t="s">
        <v>43</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1" t="s">
        <v>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62</v>
      </c>
      <c r="B11" s="55" t="s">
        <v>14</v>
      </c>
      <c r="C11" s="55" t="s">
        <v>15</v>
      </c>
      <c r="D11" s="55" t="s">
        <v>16</v>
      </c>
      <c r="E11" s="55" t="s">
        <v>17</v>
      </c>
      <c r="F11" s="55" t="s">
        <v>18</v>
      </c>
      <c r="G11" s="55"/>
      <c r="H11" s="55"/>
      <c r="I11" s="55" t="s">
        <v>19</v>
      </c>
      <c r="J11" s="55" t="s">
        <v>20</v>
      </c>
      <c r="K11" s="55" t="s">
        <v>21</v>
      </c>
      <c r="L11" s="55" t="s">
        <v>22</v>
      </c>
      <c r="M11" s="56" t="s">
        <v>61</v>
      </c>
      <c r="N11" s="55" t="s">
        <v>23</v>
      </c>
      <c r="O11" s="55" t="s">
        <v>48</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44</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84" customHeight="1">
      <c r="A13" s="22">
        <v>1</v>
      </c>
      <c r="B13" s="71" t="s">
        <v>82</v>
      </c>
      <c r="C13" s="36"/>
      <c r="D13" s="60"/>
      <c r="E13" s="60"/>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1</v>
      </c>
      <c r="IB13" s="16" t="s">
        <v>63</v>
      </c>
      <c r="IE13" s="17"/>
      <c r="IF13" s="17"/>
      <c r="IG13" s="17"/>
      <c r="IH13" s="17"/>
      <c r="II13" s="17"/>
    </row>
    <row r="14" spans="1:243" s="16" customFormat="1" ht="35.25" customHeight="1">
      <c r="A14" s="72">
        <v>1.1</v>
      </c>
      <c r="B14" s="73" t="s">
        <v>83</v>
      </c>
      <c r="C14" s="74" t="s">
        <v>31</v>
      </c>
      <c r="D14" s="75">
        <v>2</v>
      </c>
      <c r="E14" s="76" t="s">
        <v>32</v>
      </c>
      <c r="F14" s="37"/>
      <c r="G14" s="38"/>
      <c r="H14" s="38"/>
      <c r="I14" s="37" t="s">
        <v>33</v>
      </c>
      <c r="J14" s="39">
        <f>IF(I14="Less(-)",-1,1)</f>
        <v>1</v>
      </c>
      <c r="K14" s="38" t="s">
        <v>34</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59" t="str">
        <f>SpellNumber(L14,BB14)</f>
        <v>INR Zero Only</v>
      </c>
      <c r="IA14" s="16">
        <v>4</v>
      </c>
      <c r="IB14" s="16" t="s">
        <v>64</v>
      </c>
      <c r="IC14" s="16" t="s">
        <v>46</v>
      </c>
      <c r="ID14" s="16">
        <v>105</v>
      </c>
      <c r="IE14" s="17" t="s">
        <v>75</v>
      </c>
      <c r="IF14" s="17"/>
      <c r="IG14" s="17"/>
      <c r="IH14" s="17"/>
      <c r="II14" s="17"/>
    </row>
    <row r="15" spans="1:243" s="16" customFormat="1" ht="35.25" customHeight="1">
      <c r="A15" s="72">
        <v>1.2</v>
      </c>
      <c r="B15" s="73" t="s">
        <v>84</v>
      </c>
      <c r="C15" s="74" t="s">
        <v>46</v>
      </c>
      <c r="D15" s="75">
        <v>2</v>
      </c>
      <c r="E15" s="76" t="s">
        <v>32</v>
      </c>
      <c r="F15" s="37"/>
      <c r="G15" s="38"/>
      <c r="H15" s="38"/>
      <c r="I15" s="37" t="s">
        <v>33</v>
      </c>
      <c r="J15" s="39">
        <f>IF(I15="Less(-)",-1,1)</f>
        <v>1</v>
      </c>
      <c r="K15" s="38" t="s">
        <v>34</v>
      </c>
      <c r="L15" s="38" t="s">
        <v>4</v>
      </c>
      <c r="M15" s="46"/>
      <c r="N15" s="38"/>
      <c r="O15" s="46"/>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f>D15*M15</f>
        <v>0</v>
      </c>
      <c r="BB15" s="40">
        <f>BA15+(BA15*O15/100)</f>
        <v>0</v>
      </c>
      <c r="BC15" s="59" t="str">
        <f>SpellNumber(L15,BB15)</f>
        <v>INR Zero Only</v>
      </c>
      <c r="IA15" s="16">
        <v>5</v>
      </c>
      <c r="IB15" s="16" t="s">
        <v>65</v>
      </c>
      <c r="IC15" s="16" t="s">
        <v>49</v>
      </c>
      <c r="ID15" s="16">
        <v>35</v>
      </c>
      <c r="IE15" s="17" t="s">
        <v>75</v>
      </c>
      <c r="IF15" s="17"/>
      <c r="IG15" s="17"/>
      <c r="IH15" s="17"/>
      <c r="II15" s="17"/>
    </row>
    <row r="16" spans="1:243" s="16" customFormat="1" ht="35.25" customHeight="1">
      <c r="A16" s="72">
        <v>1.3</v>
      </c>
      <c r="B16" s="73" t="s">
        <v>85</v>
      </c>
      <c r="C16" s="74" t="s">
        <v>49</v>
      </c>
      <c r="D16" s="75">
        <v>11</v>
      </c>
      <c r="E16" s="76" t="s">
        <v>32</v>
      </c>
      <c r="F16" s="37"/>
      <c r="G16" s="38"/>
      <c r="H16" s="38"/>
      <c r="I16" s="37" t="s">
        <v>33</v>
      </c>
      <c r="J16" s="39">
        <f>IF(I16="Less(-)",-1,1)</f>
        <v>1</v>
      </c>
      <c r="K16" s="38" t="s">
        <v>34</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59" t="str">
        <f>SpellNumber(L16,BB16)</f>
        <v>INR Zero Only</v>
      </c>
      <c r="IA16" s="16">
        <v>6</v>
      </c>
      <c r="IB16" s="44" t="s">
        <v>81</v>
      </c>
      <c r="IC16" s="16" t="s">
        <v>50</v>
      </c>
      <c r="ID16" s="16">
        <v>2</v>
      </c>
      <c r="IE16" s="17" t="s">
        <v>75</v>
      </c>
      <c r="IF16" s="17"/>
      <c r="IG16" s="17"/>
      <c r="IH16" s="17"/>
      <c r="II16" s="17"/>
    </row>
    <row r="17" spans="1:243" s="16" customFormat="1" ht="35.25" customHeight="1">
      <c r="A17" s="72">
        <v>1.4</v>
      </c>
      <c r="B17" s="73" t="s">
        <v>86</v>
      </c>
      <c r="C17" s="74" t="s">
        <v>50</v>
      </c>
      <c r="D17" s="75">
        <v>1</v>
      </c>
      <c r="E17" s="76" t="s">
        <v>32</v>
      </c>
      <c r="F17" s="37"/>
      <c r="G17" s="38"/>
      <c r="H17" s="38"/>
      <c r="I17" s="37" t="s">
        <v>33</v>
      </c>
      <c r="J17" s="39">
        <f>IF(I17="Less(-)",-1,1)</f>
        <v>1</v>
      </c>
      <c r="K17" s="38" t="s">
        <v>34</v>
      </c>
      <c r="L17" s="38" t="s">
        <v>4</v>
      </c>
      <c r="M17" s="46"/>
      <c r="N17" s="38"/>
      <c r="O17" s="46"/>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f>D17*M17</f>
        <v>0</v>
      </c>
      <c r="BB17" s="40">
        <f>BA17+(BA17*O17/100)</f>
        <v>0</v>
      </c>
      <c r="BC17" s="59" t="str">
        <f>SpellNumber(L17,BB17)</f>
        <v>INR Zero Only</v>
      </c>
      <c r="IA17" s="16">
        <v>7</v>
      </c>
      <c r="IB17" s="16" t="s">
        <v>66</v>
      </c>
      <c r="IC17" s="16" t="s">
        <v>37</v>
      </c>
      <c r="ID17" s="16">
        <v>3</v>
      </c>
      <c r="IE17" s="17" t="s">
        <v>74</v>
      </c>
      <c r="IF17" s="17"/>
      <c r="IG17" s="17"/>
      <c r="IH17" s="17"/>
      <c r="II17" s="17"/>
    </row>
    <row r="18" spans="1:243" s="16" customFormat="1" ht="35.25" customHeight="1">
      <c r="A18" s="72">
        <v>2</v>
      </c>
      <c r="B18" s="71" t="s">
        <v>87</v>
      </c>
      <c r="C18" s="74" t="s">
        <v>37</v>
      </c>
      <c r="D18" s="75">
        <v>19</v>
      </c>
      <c r="E18" s="76" t="s">
        <v>32</v>
      </c>
      <c r="F18" s="37"/>
      <c r="G18" s="38"/>
      <c r="H18" s="38"/>
      <c r="I18" s="37" t="s">
        <v>33</v>
      </c>
      <c r="J18" s="39">
        <f>IF(I18="Less(-)",-1,1)</f>
        <v>1</v>
      </c>
      <c r="K18" s="38" t="s">
        <v>34</v>
      </c>
      <c r="L18" s="38" t="s">
        <v>4</v>
      </c>
      <c r="M18" s="46"/>
      <c r="N18" s="38"/>
      <c r="O18" s="4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D18*M18</f>
        <v>0</v>
      </c>
      <c r="BB18" s="40">
        <f>BA18+(BA18*O18/100)</f>
        <v>0</v>
      </c>
      <c r="BC18" s="59" t="str">
        <f>SpellNumber(L18,BB18)</f>
        <v>INR Zero Only</v>
      </c>
      <c r="IA18" s="16">
        <v>10</v>
      </c>
      <c r="IB18" s="16" t="s">
        <v>80</v>
      </c>
      <c r="IC18" s="16" t="s">
        <v>51</v>
      </c>
      <c r="ID18" s="16">
        <v>3</v>
      </c>
      <c r="IE18" s="17" t="s">
        <v>74</v>
      </c>
      <c r="IF18" s="17"/>
      <c r="IG18" s="17"/>
      <c r="IH18" s="17"/>
      <c r="II18" s="17"/>
    </row>
    <row r="19" spans="1:243" s="16" customFormat="1" ht="31.5" customHeight="1">
      <c r="A19" s="72">
        <v>3</v>
      </c>
      <c r="B19" s="71" t="s">
        <v>88</v>
      </c>
      <c r="C19" s="36"/>
      <c r="D19" s="60"/>
      <c r="E19" s="60"/>
      <c r="F19" s="37"/>
      <c r="G19" s="38"/>
      <c r="H19" s="38"/>
      <c r="I19" s="37"/>
      <c r="J19" s="39"/>
      <c r="K19" s="38"/>
      <c r="L19" s="38"/>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c r="BB19" s="40"/>
      <c r="BC19" s="43"/>
      <c r="IA19" s="16">
        <v>11</v>
      </c>
      <c r="IB19" s="16" t="s">
        <v>67</v>
      </c>
      <c r="IC19" s="16" t="s">
        <v>52</v>
      </c>
      <c r="ID19" s="16">
        <v>90</v>
      </c>
      <c r="IE19" s="17" t="s">
        <v>76</v>
      </c>
      <c r="IF19" s="17"/>
      <c r="IG19" s="17"/>
      <c r="IH19" s="17"/>
      <c r="II19" s="17"/>
    </row>
    <row r="20" spans="1:243" s="16" customFormat="1" ht="31.5" customHeight="1">
      <c r="A20" s="72">
        <v>3.1</v>
      </c>
      <c r="B20" s="73" t="s">
        <v>89</v>
      </c>
      <c r="C20" s="79" t="s">
        <v>51</v>
      </c>
      <c r="D20" s="75">
        <v>2</v>
      </c>
      <c r="E20" s="76" t="s">
        <v>32</v>
      </c>
      <c r="F20" s="37"/>
      <c r="G20" s="38"/>
      <c r="H20" s="38"/>
      <c r="I20" s="37" t="s">
        <v>33</v>
      </c>
      <c r="J20" s="39">
        <f>IF(I20="Less(-)",-1,1)</f>
        <v>1</v>
      </c>
      <c r="K20" s="38" t="s">
        <v>34</v>
      </c>
      <c r="L20" s="38" t="s">
        <v>4</v>
      </c>
      <c r="M20" s="46"/>
      <c r="N20" s="38"/>
      <c r="O20" s="46"/>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f>D20*M20</f>
        <v>0</v>
      </c>
      <c r="BB20" s="40">
        <f>BA20+(BA20*O20/100)</f>
        <v>0</v>
      </c>
      <c r="BC20" s="59" t="str">
        <f>SpellNumber(L20,BB20)</f>
        <v>INR Zero Only</v>
      </c>
      <c r="IA20" s="16">
        <v>12</v>
      </c>
      <c r="IB20" s="44" t="s">
        <v>68</v>
      </c>
      <c r="IC20" s="16" t="s">
        <v>53</v>
      </c>
      <c r="ID20" s="16">
        <v>16</v>
      </c>
      <c r="IE20" s="17" t="s">
        <v>74</v>
      </c>
      <c r="IF20" s="17"/>
      <c r="IG20" s="17"/>
      <c r="IH20" s="17"/>
      <c r="II20" s="17"/>
    </row>
    <row r="21" spans="1:243" s="16" customFormat="1" ht="31.5" customHeight="1">
      <c r="A21" s="72">
        <v>3.2</v>
      </c>
      <c r="B21" s="73" t="s">
        <v>90</v>
      </c>
      <c r="C21" s="79" t="s">
        <v>52</v>
      </c>
      <c r="D21" s="75">
        <v>10</v>
      </c>
      <c r="E21" s="76" t="s">
        <v>32</v>
      </c>
      <c r="F21" s="37"/>
      <c r="G21" s="38"/>
      <c r="H21" s="38"/>
      <c r="I21" s="37" t="s">
        <v>33</v>
      </c>
      <c r="J21" s="39">
        <f>IF(I21="Less(-)",-1,1)</f>
        <v>1</v>
      </c>
      <c r="K21" s="38" t="s">
        <v>34</v>
      </c>
      <c r="L21" s="38" t="s">
        <v>4</v>
      </c>
      <c r="M21" s="46"/>
      <c r="N21" s="38"/>
      <c r="O21" s="46"/>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f>D21*M21</f>
        <v>0</v>
      </c>
      <c r="BB21" s="40">
        <f>BA21+(BA21*O21/100)</f>
        <v>0</v>
      </c>
      <c r="BC21" s="59" t="str">
        <f>SpellNumber(L21,BB21)</f>
        <v>INR Zero Only</v>
      </c>
      <c r="IA21" s="16">
        <v>13</v>
      </c>
      <c r="IB21" s="16" t="s">
        <v>69</v>
      </c>
      <c r="IC21" s="16" t="s">
        <v>54</v>
      </c>
      <c r="ID21" s="16">
        <v>50</v>
      </c>
      <c r="IE21" s="17" t="s">
        <v>74</v>
      </c>
      <c r="IF21" s="17"/>
      <c r="IG21" s="17"/>
      <c r="IH21" s="17"/>
      <c r="II21" s="17"/>
    </row>
    <row r="22" spans="1:243" s="16" customFormat="1" ht="31.5" customHeight="1">
      <c r="A22" s="72">
        <v>3.3</v>
      </c>
      <c r="B22" s="73" t="s">
        <v>91</v>
      </c>
      <c r="C22" s="79" t="s">
        <v>53</v>
      </c>
      <c r="D22" s="75">
        <v>1</v>
      </c>
      <c r="E22" s="76" t="s">
        <v>32</v>
      </c>
      <c r="F22" s="37"/>
      <c r="G22" s="38"/>
      <c r="H22" s="38"/>
      <c r="I22" s="37" t="s">
        <v>33</v>
      </c>
      <c r="J22" s="39">
        <f>IF(I22="Less(-)",-1,1)</f>
        <v>1</v>
      </c>
      <c r="K22" s="38" t="s">
        <v>34</v>
      </c>
      <c r="L22" s="38" t="s">
        <v>4</v>
      </c>
      <c r="M22" s="46"/>
      <c r="N22" s="38"/>
      <c r="O22" s="46"/>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f>D22*M22</f>
        <v>0</v>
      </c>
      <c r="BB22" s="40">
        <f>BA22+(BA22*O22/100)</f>
        <v>0</v>
      </c>
      <c r="BC22" s="59" t="str">
        <f>SpellNumber(L22,BB22)</f>
        <v>INR Zero Only</v>
      </c>
      <c r="IA22" s="16">
        <v>14</v>
      </c>
      <c r="IB22" s="16" t="s">
        <v>79</v>
      </c>
      <c r="IC22" s="16" t="s">
        <v>55</v>
      </c>
      <c r="ID22" s="16">
        <v>4</v>
      </c>
      <c r="IE22" s="17" t="s">
        <v>75</v>
      </c>
      <c r="IF22" s="17"/>
      <c r="IG22" s="17"/>
      <c r="IH22" s="17"/>
      <c r="II22" s="17"/>
    </row>
    <row r="23" spans="1:243" s="16" customFormat="1" ht="31.5" customHeight="1">
      <c r="A23" s="72">
        <v>3.4</v>
      </c>
      <c r="B23" s="73" t="s">
        <v>92</v>
      </c>
      <c r="C23" s="79" t="s">
        <v>54</v>
      </c>
      <c r="D23" s="75">
        <v>2</v>
      </c>
      <c r="E23" s="76" t="s">
        <v>32</v>
      </c>
      <c r="F23" s="37"/>
      <c r="G23" s="38"/>
      <c r="H23" s="38"/>
      <c r="I23" s="37" t="s">
        <v>33</v>
      </c>
      <c r="J23" s="39">
        <f>IF(I23="Less(-)",-1,1)</f>
        <v>1</v>
      </c>
      <c r="K23" s="38" t="s">
        <v>34</v>
      </c>
      <c r="L23" s="38" t="s">
        <v>4</v>
      </c>
      <c r="M23" s="46"/>
      <c r="N23" s="38"/>
      <c r="O23" s="46"/>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f>D23*M23</f>
        <v>0</v>
      </c>
      <c r="BB23" s="40">
        <f>BA23+(BA23*O23/100)</f>
        <v>0</v>
      </c>
      <c r="BC23" s="59" t="str">
        <f>SpellNumber(L23,BB23)</f>
        <v>INR Zero Only</v>
      </c>
      <c r="IA23" s="16">
        <v>16</v>
      </c>
      <c r="IB23" s="16" t="s">
        <v>70</v>
      </c>
      <c r="IC23" s="16" t="s">
        <v>56</v>
      </c>
      <c r="ID23" s="16">
        <v>700</v>
      </c>
      <c r="IE23" s="17" t="s">
        <v>77</v>
      </c>
      <c r="IF23" s="17"/>
      <c r="IG23" s="17"/>
      <c r="IH23" s="17"/>
      <c r="II23" s="17"/>
    </row>
    <row r="24" spans="1:243" s="16" customFormat="1" ht="31.5" customHeight="1">
      <c r="A24" s="72">
        <v>4</v>
      </c>
      <c r="B24" s="73" t="s">
        <v>93</v>
      </c>
      <c r="C24" s="79" t="s">
        <v>55</v>
      </c>
      <c r="D24" s="77">
        <v>19</v>
      </c>
      <c r="E24" s="76" t="s">
        <v>32</v>
      </c>
      <c r="F24" s="37"/>
      <c r="G24" s="38"/>
      <c r="H24" s="38"/>
      <c r="I24" s="37" t="s">
        <v>33</v>
      </c>
      <c r="J24" s="39">
        <f>IF(I24="Less(-)",-1,1)</f>
        <v>1</v>
      </c>
      <c r="K24" s="38" t="s">
        <v>34</v>
      </c>
      <c r="L24" s="38" t="s">
        <v>4</v>
      </c>
      <c r="M24" s="46"/>
      <c r="N24" s="38"/>
      <c r="O24" s="46"/>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D24*M24</f>
        <v>0</v>
      </c>
      <c r="BB24" s="40">
        <f>BA24+(BA24*O24/100)</f>
        <v>0</v>
      </c>
      <c r="BC24" s="59" t="str">
        <f>SpellNumber(L24,BB24)</f>
        <v>INR Zero Only</v>
      </c>
      <c r="IA24" s="16">
        <v>18</v>
      </c>
      <c r="IB24" s="16" t="s">
        <v>71</v>
      </c>
      <c r="IC24" s="16" t="s">
        <v>57</v>
      </c>
      <c r="ID24" s="16">
        <v>68</v>
      </c>
      <c r="IE24" s="17" t="s">
        <v>78</v>
      </c>
      <c r="IF24" s="17"/>
      <c r="IG24" s="17"/>
      <c r="IH24" s="17"/>
      <c r="II24" s="17"/>
    </row>
    <row r="25" spans="1:243" s="16" customFormat="1" ht="31.5" customHeight="1">
      <c r="A25" s="72">
        <v>5</v>
      </c>
      <c r="B25" s="73" t="s">
        <v>94</v>
      </c>
      <c r="C25" s="36"/>
      <c r="D25" s="60"/>
      <c r="E25" s="60"/>
      <c r="F25" s="37"/>
      <c r="G25" s="38"/>
      <c r="H25" s="38"/>
      <c r="I25" s="37"/>
      <c r="J25" s="39"/>
      <c r="K25" s="38"/>
      <c r="L25" s="38"/>
      <c r="M25" s="40"/>
      <c r="N25" s="38"/>
      <c r="O25" s="40"/>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c r="BB25" s="40"/>
      <c r="BC25" s="43"/>
      <c r="IA25" s="16">
        <v>19</v>
      </c>
      <c r="IB25" s="16" t="s">
        <v>72</v>
      </c>
      <c r="IC25" s="16" t="s">
        <v>58</v>
      </c>
      <c r="ID25" s="16">
        <v>68</v>
      </c>
      <c r="IE25" s="17" t="s">
        <v>78</v>
      </c>
      <c r="IF25" s="17"/>
      <c r="IG25" s="17"/>
      <c r="IH25" s="17"/>
      <c r="II25" s="17"/>
    </row>
    <row r="26" spans="1:243" s="16" customFormat="1" ht="31.5" customHeight="1">
      <c r="A26" s="72">
        <v>5.1</v>
      </c>
      <c r="B26" s="73" t="s">
        <v>95</v>
      </c>
      <c r="C26" s="79" t="s">
        <v>58</v>
      </c>
      <c r="D26" s="77">
        <v>5</v>
      </c>
      <c r="E26" s="76" t="s">
        <v>32</v>
      </c>
      <c r="F26" s="37"/>
      <c r="G26" s="38"/>
      <c r="H26" s="38"/>
      <c r="I26" s="37" t="s">
        <v>33</v>
      </c>
      <c r="J26" s="39">
        <f>IF(I26="Less(-)",-1,1)</f>
        <v>1</v>
      </c>
      <c r="K26" s="38" t="s">
        <v>34</v>
      </c>
      <c r="L26" s="38" t="s">
        <v>4</v>
      </c>
      <c r="M26" s="46"/>
      <c r="N26" s="38"/>
      <c r="O26" s="46"/>
      <c r="P26" s="41"/>
      <c r="Q26" s="38"/>
      <c r="R26" s="38"/>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0">
        <f>D26*M26</f>
        <v>0</v>
      </c>
      <c r="BB26" s="40">
        <f>BA26+(BA26*O26/100)</f>
        <v>0</v>
      </c>
      <c r="BC26" s="59" t="str">
        <f>SpellNumber(L26,BB26)</f>
        <v>INR Zero Only</v>
      </c>
      <c r="IA26" s="16">
        <v>21</v>
      </c>
      <c r="IB26" s="16" t="s">
        <v>73</v>
      </c>
      <c r="IC26" s="16" t="s">
        <v>59</v>
      </c>
      <c r="ID26" s="16">
        <v>700</v>
      </c>
      <c r="IE26" s="17" t="s">
        <v>77</v>
      </c>
      <c r="IF26" s="17"/>
      <c r="IG26" s="17"/>
      <c r="IH26" s="17"/>
      <c r="II26" s="17"/>
    </row>
    <row r="27" spans="1:243" s="16" customFormat="1" ht="31.5" customHeight="1">
      <c r="A27" s="72">
        <v>5.2</v>
      </c>
      <c r="B27" s="73" t="s">
        <v>96</v>
      </c>
      <c r="C27" s="79" t="s">
        <v>59</v>
      </c>
      <c r="D27" s="77">
        <v>5</v>
      </c>
      <c r="E27" s="76" t="s">
        <v>32</v>
      </c>
      <c r="F27" s="37"/>
      <c r="G27" s="38"/>
      <c r="H27" s="38"/>
      <c r="I27" s="37" t="s">
        <v>33</v>
      </c>
      <c r="J27" s="39">
        <f>IF(I27="Less(-)",-1,1)</f>
        <v>1</v>
      </c>
      <c r="K27" s="38" t="s">
        <v>34</v>
      </c>
      <c r="L27" s="38" t="s">
        <v>4</v>
      </c>
      <c r="M27" s="46"/>
      <c r="N27" s="38"/>
      <c r="O27" s="46"/>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f>D27*M27</f>
        <v>0</v>
      </c>
      <c r="BB27" s="40">
        <f>BA27+(BA27*O27/100)</f>
        <v>0</v>
      </c>
      <c r="BC27" s="59" t="str">
        <f>SpellNumber(L27,BB27)</f>
        <v>INR Zero Only</v>
      </c>
      <c r="IE27" s="17"/>
      <c r="IF27" s="17"/>
      <c r="IG27" s="17"/>
      <c r="IH27" s="17"/>
      <c r="II27" s="17"/>
    </row>
    <row r="28" spans="1:243" s="16" customFormat="1" ht="31.5" customHeight="1">
      <c r="A28" s="72">
        <v>6</v>
      </c>
      <c r="B28" s="78" t="s">
        <v>99</v>
      </c>
      <c r="C28" s="79" t="s">
        <v>60</v>
      </c>
      <c r="D28" s="75">
        <v>19</v>
      </c>
      <c r="E28" s="76" t="s">
        <v>32</v>
      </c>
      <c r="F28" s="37"/>
      <c r="G28" s="38"/>
      <c r="H28" s="38"/>
      <c r="I28" s="37" t="s">
        <v>33</v>
      </c>
      <c r="J28" s="39">
        <f>IF(I28="Less(-)",-1,1)</f>
        <v>1</v>
      </c>
      <c r="K28" s="38" t="s">
        <v>34</v>
      </c>
      <c r="L28" s="38" t="s">
        <v>4</v>
      </c>
      <c r="M28" s="46"/>
      <c r="N28" s="38"/>
      <c r="O28" s="46"/>
      <c r="P28" s="41"/>
      <c r="Q28" s="38"/>
      <c r="R28" s="38"/>
      <c r="S28" s="41"/>
      <c r="T28" s="41"/>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0">
        <f>D28*M28</f>
        <v>0</v>
      </c>
      <c r="BB28" s="40">
        <f>BA28+(BA28*O28/100)</f>
        <v>0</v>
      </c>
      <c r="BC28" s="59" t="str">
        <f>SpellNumber(L28,BB28)</f>
        <v>INR Zero Only</v>
      </c>
      <c r="IE28" s="17"/>
      <c r="IF28" s="17"/>
      <c r="IG28" s="17"/>
      <c r="IH28" s="17"/>
      <c r="II28" s="17"/>
    </row>
    <row r="29" spans="1:243" s="18" customFormat="1" ht="58.5" customHeight="1">
      <c r="A29" s="67" t="s">
        <v>36</v>
      </c>
      <c r="B29" s="68"/>
      <c r="C29" s="47"/>
      <c r="D29" s="47"/>
      <c r="E29" s="47"/>
      <c r="F29" s="45"/>
      <c r="G29" s="47"/>
      <c r="H29" s="48"/>
      <c r="I29" s="48"/>
      <c r="J29" s="48"/>
      <c r="K29" s="48"/>
      <c r="L29" s="47"/>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50">
        <f>SUM(BA13:BA28)</f>
        <v>0</v>
      </c>
      <c r="BB29" s="50">
        <f>SUM(BB13:BB28)</f>
        <v>0</v>
      </c>
      <c r="BC29" s="59" t="str">
        <f>SpellNumber($E$2,BB29)</f>
        <v>INR Zero Only</v>
      </c>
      <c r="IA29" s="18" t="s">
        <v>36</v>
      </c>
      <c r="IE29" s="19"/>
      <c r="IF29" s="19" t="s">
        <v>35</v>
      </c>
      <c r="IG29" s="19" t="s">
        <v>37</v>
      </c>
      <c r="IH29" s="19">
        <v>10</v>
      </c>
      <c r="II29" s="19" t="s">
        <v>32</v>
      </c>
    </row>
    <row r="30" spans="1:243" s="20" customFormat="1" ht="54.75" customHeight="1" hidden="1">
      <c r="A30" s="51" t="s">
        <v>38</v>
      </c>
      <c r="B30" s="52"/>
      <c r="C30" s="25"/>
      <c r="D30" s="26"/>
      <c r="E30" s="27" t="s">
        <v>39</v>
      </c>
      <c r="F30" s="28"/>
      <c r="G30" s="29"/>
      <c r="H30" s="30"/>
      <c r="I30" s="30"/>
      <c r="J30" s="30"/>
      <c r="K30" s="31"/>
      <c r="L30" s="32"/>
      <c r="M30" s="33" t="s">
        <v>40</v>
      </c>
      <c r="N30" s="30"/>
      <c r="O30" s="24"/>
      <c r="P30" s="24"/>
      <c r="Q30" s="24"/>
      <c r="R30" s="24"/>
      <c r="S30" s="24"/>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4">
        <f>IF(ISBLANK(F30),0,IF(E30="Excess (+)",ROUND(BA29+(BA29*F30),2),IF(E30="Less (-)",ROUND(BA29+(BA29*F30*(-1)),2),0)))</f>
        <v>0</v>
      </c>
      <c r="BB30" s="35">
        <f>ROUND(BA30,0)</f>
        <v>0</v>
      </c>
      <c r="BC30" s="23" t="str">
        <f>SpellNumber(L30,BB30)</f>
        <v> Zero Only</v>
      </c>
      <c r="IA30" s="20" t="s">
        <v>38</v>
      </c>
      <c r="IE30" s="21" t="s">
        <v>39</v>
      </c>
      <c r="IF30" s="21"/>
      <c r="IG30" s="21"/>
      <c r="IH30" s="21"/>
      <c r="II30" s="21"/>
    </row>
    <row r="31" spans="1:243" s="20" customFormat="1" ht="43.5" customHeight="1">
      <c r="A31" s="67" t="s">
        <v>41</v>
      </c>
      <c r="B31" s="68"/>
      <c r="C31" s="62" t="str">
        <f>SpellNumber($E$2,BB29)</f>
        <v>INR Zero Only</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IA31" s="20" t="s">
        <v>41</v>
      </c>
      <c r="IC31" s="20" t="s">
        <v>47</v>
      </c>
      <c r="IE31" s="21"/>
      <c r="IF31" s="21"/>
      <c r="IG31" s="21"/>
      <c r="IH31" s="21"/>
      <c r="II31" s="21"/>
    </row>
  </sheetData>
  <sheetProtection password="E491" sheet="1"/>
  <mergeCells count="10">
    <mergeCell ref="A9:BC9"/>
    <mergeCell ref="C31:BC31"/>
    <mergeCell ref="A1:L1"/>
    <mergeCell ref="A4:BC4"/>
    <mergeCell ref="A5:BC5"/>
    <mergeCell ref="A6:BC6"/>
    <mergeCell ref="A7:BC7"/>
    <mergeCell ref="B8:BC8"/>
    <mergeCell ref="A29:B29"/>
    <mergeCell ref="A31:B31"/>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allowBlank="1" showInputMessage="1" showErrorMessage="1" promptTitle="Itemcode/Make" prompt="Please enter text" sqref="F29 C14:C18 C26:C28 C20:C24">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O18 M20:M24 M14:M18 O20:O24 M26:M28 O26:O28">
      <formula1>0</formula1>
      <formula2>999999999999999</formula2>
    </dataValidation>
    <dataValidation type="decimal" allowBlank="1" showInputMessage="1" showErrorMessage="1" promptTitle="Quantity" prompt="Please enter the Quantity for this item. " errorTitle="Invalid Entry" error="Only Numeric Values are allowed. " sqref="C13 C19 C25 D13:D28 F13:F28">
      <formula1>0</formula1>
      <formula2>999999999999999</formula2>
    </dataValidation>
    <dataValidation type="list" allowBlank="1" showInputMessage="1" showErrorMessage="1" sqref="L13:L31">
      <formula1>"INR"</formula1>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list" allowBlank="1" showErrorMessage="1" sqref="K13:K28">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9" t="s">
        <v>42</v>
      </c>
      <c r="F6" s="69"/>
      <c r="G6" s="69"/>
      <c r="H6" s="69"/>
      <c r="I6" s="69"/>
      <c r="J6" s="69"/>
      <c r="K6" s="69"/>
    </row>
    <row r="7" spans="5:11" ht="15">
      <c r="E7" s="70"/>
      <c r="F7" s="70"/>
      <c r="G7" s="70"/>
      <c r="H7" s="70"/>
      <c r="I7" s="70"/>
      <c r="J7" s="70"/>
      <c r="K7" s="70"/>
    </row>
    <row r="8" spans="5:11" ht="15">
      <c r="E8" s="70"/>
      <c r="F8" s="70"/>
      <c r="G8" s="70"/>
      <c r="H8" s="70"/>
      <c r="I8" s="70"/>
      <c r="J8" s="70"/>
      <c r="K8" s="70"/>
    </row>
    <row r="9" spans="5:11" ht="15">
      <c r="E9" s="70"/>
      <c r="F9" s="70"/>
      <c r="G9" s="70"/>
      <c r="H9" s="70"/>
      <c r="I9" s="70"/>
      <c r="J9" s="70"/>
      <c r="K9" s="70"/>
    </row>
    <row r="10" spans="5:11" ht="15">
      <c r="E10" s="70"/>
      <c r="F10" s="70"/>
      <c r="G10" s="70"/>
      <c r="H10" s="70"/>
      <c r="I10" s="70"/>
      <c r="J10" s="70"/>
      <c r="K10" s="70"/>
    </row>
    <row r="11" spans="5:11" ht="15">
      <c r="E11" s="70"/>
      <c r="F11" s="70"/>
      <c r="G11" s="70"/>
      <c r="H11" s="70"/>
      <c r="I11" s="70"/>
      <c r="J11" s="70"/>
      <c r="K11" s="70"/>
    </row>
    <row r="12" spans="5:11" ht="15">
      <c r="E12" s="70"/>
      <c r="F12" s="70"/>
      <c r="G12" s="70"/>
      <c r="H12" s="70"/>
      <c r="I12" s="70"/>
      <c r="J12" s="70"/>
      <c r="K12" s="70"/>
    </row>
    <row r="13" spans="5:11" ht="15">
      <c r="E13" s="70"/>
      <c r="F13" s="70"/>
      <c r="G13" s="70"/>
      <c r="H13" s="70"/>
      <c r="I13" s="70"/>
      <c r="J13" s="70"/>
      <c r="K13" s="70"/>
    </row>
    <row r="14" spans="5:11" ht="15">
      <c r="E14" s="70"/>
      <c r="F14" s="70"/>
      <c r="G14" s="70"/>
      <c r="H14" s="70"/>
      <c r="I14" s="70"/>
      <c r="J14" s="70"/>
      <c r="K14" s="7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2021-03-10T13:15:56Z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