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<sst xmlns="http://schemas.openxmlformats.org/spreadsheetml/2006/main" count="190" uniqueCount="91">
  <si>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</si>
  <si>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</si>
  <si>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</si>
  <si>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</si>
  <si>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</si>
  <si>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</si>
  <si>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</si>
  <si>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</si>
  <si>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</si>
  <si>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</si>
  <si>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</si>
  <si>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</si>
  <si>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</si>
  <si>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</si>
  <si>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</si>
  <si>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</si>
  <si>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</si>
  <si>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</si>
  <si>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</si>
  <si>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</si>
  <si>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</si>
  <si>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</si>
  <si>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</si>
  <si>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</si>
  <si>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</si>
  <si>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</si>
  <si>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</si>
  <si>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</si>
  <si>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</si>
  <si>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</si>
  <si>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</si>
  <si>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</si>
  <si>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</si>
  <si>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</si>
  <si>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</si>
  <si>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</si>
  <si>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</si>
  <si>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</si>
  <si>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</si>
  <si>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</si>
  <si>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</si>
  <si>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</si>
  <si>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</si>
  <si>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</si>
  <si>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</si>
  <si>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</si>
  <si>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</si>
  <si>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</si>
  <si>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</si>
  <si>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</si>
  <si>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</si>
  <si>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</si>
  <si>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</si>
  <si>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</si>
  <si>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</si>
  <si>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</si>
  <si>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</si>
  <si>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Outdoor Unit</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</si>
  <si>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</si>
  <si>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</si>
  <si>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</si>
  <si>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t xml:space="preserve">Supply &amp; Installation of Fire retardent Canvas Connection b/w duct &amp; Exhaust blower </t>
  </si>
  <si>
    <t xml:space="preserve">Electrical Work </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</si>
  <si>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</si>
  <si>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</si>
  <si>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</si>
  <si>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Nos.</t>
  </si>
  <si>
    <t>Sqmtr</t>
  </si>
  <si>
    <t>Rmtr</t>
  </si>
  <si>
    <t xml:space="preserve">Supply, installation,Testing &amp; Commissioning of Three phase 'DOL' Electrical panel with all safety single phase perventer, OLR, contactor, MCB, push button , indicating lamp </t>
  </si>
  <si>
    <t>Supply, Installation, Testing and Commissioning of  Exhaust air Unit ,capacity 5000 CFM, static pressure 40mmwg, motor 3 HP, Double skin puf casing, V belt drive set, canvas connection, anti vibration mounting, base frame, inlet &amp; outlet flange with damper</t>
  </si>
  <si>
    <t xml:space="preserve">Supply &amp; Installation  of  Aluminium Powder coated Aluminium air fixed bar Grill with Volume Control  Damper.
</t>
  </si>
  <si>
    <t>sqm</t>
  </si>
  <si>
    <t>Contract No:  &lt;IISER/EE-EO/Estimate-P/20-21/MISC-03&gt;</t>
  </si>
  <si>
    <t>Name of Work: &lt;Modifications in the existing lab of Dr Mandip Singh Lab 2L1 in AB-1 at IISER Mohali&gt;</t>
  </si>
  <si>
    <t>Kg</t>
  </si>
  <si>
    <t>Trenching in ordinary soil up to a depth of 60 cm including removal and
stacking of serviceable materials and then disposing of surplus soil, by
spreading and neatly levelling within a lead of 50 m and making up the
trenched area to proper levels by filling with earth or earth mixed with
sludge or / and manure before and after flooding trench with water (excluding cost of imported earth, sludge or manure).(same Item no 2.28.1 )</t>
  </si>
  <si>
    <t xml:space="preserve"> Supplying and stacking of good earth at site including royalty and carriage
upto 5 km lead complete (earth measured in stacks will be reduced by
20% for payment).</t>
  </si>
  <si>
    <t>Surface dressing of the ground including removing vegetation and inequalities not exceeding 15 cm deep and disposal of rubbish, lead up to 50 m and lift up to 1.5 m.</t>
  </si>
  <si>
    <t>All kinds of soil</t>
  </si>
  <si>
    <t>Providing and laying in position specified grade of reinforced cement concrete, excluding the cost of centering, shuttering, finishing and reinforcement - All work up to plinth level :</t>
  </si>
  <si>
    <t>1:1.5:3 (1 cement : 1.5 coarse sand (zone-III): 3 graded stone aggregate 20 mm nominal size)</t>
  </si>
  <si>
    <t>Steel reinforcement for R.C.C. work including straightening, cutting, bending, placing in position and binding all complete upto plinth level</t>
  </si>
  <si>
    <t>Thermo-Mechanically Treated bars of grade Fe-500D or more.</t>
  </si>
  <si>
    <t>Brick edging 7cm wide 11.4 cm deep to plinth protection with common burnt clay F.P.S. (non modular) bricks of class designation 7.5 including grouting with cement mortar 1:4 (1 cement : 4 fine sand).</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</si>
  <si>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</si>
  <si>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</si>
  <si>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</si>
  <si>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</si>
  <si>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cum</t>
  </si>
  <si>
    <t>mtr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</si>
</sst>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2"/>
      <color indexed="8"/>
      <name val="times new roman"/>
      <family val="1"/>
    </font>
    <font>
      <sz val="14"/>
      <color indexed="8"/>
      <name val="Calibri"/>
      <family val="2"/>
    </font>
    <font>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2"/>
      <color rgb="FF000000"/>
      <name val="times new roman"/>
      <family val="1"/>
    </font>
    <font>
      <sz val="14"/>
      <color theme="1" tint="0.04998999834060669"/>
      <name val="Calibri"/>
      <family val="2"/>
    </font>
    <font>
      <sz val="14"/>
      <color theme="1"/>
      <name val="Calibri"/>
      <family val="2"/>
    </font>
    <font>
      <sz val="16"/>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1"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62" fillId="0" borderId="11" xfId="0" applyFont="1"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63" fillId="0" borderId="11" xfId="0" applyFont="1" applyBorder="1" applyAlignment="1">
      <alignment horizontal="left" vertical="center" wrapText="1"/>
    </xf>
    <xf numFmtId="0" fontId="63" fillId="0" borderId="11" xfId="0" applyFont="1" applyFill="1" applyBorder="1" applyAlignment="1">
      <alignment horizontal="left" vertical="center" wrapText="1"/>
    </xf>
    <xf numFmtId="0" fontId="64" fillId="0" borderId="11" xfId="0" applyFont="1" applyBorder="1" applyAlignment="1">
      <alignment horizontal="left" vertical="center" wrapText="1"/>
    </xf>
    <xf numFmtId="0" fontId="64" fillId="0" borderId="0" xfId="0" applyFont="1" applyAlignment="1">
      <alignment horizontal="left" vertical="center"/>
    </xf>
    <xf numFmtId="0" fontId="64" fillId="0" borderId="11" xfId="0" applyFont="1" applyBorder="1" applyAlignment="1">
      <alignment horizontal="left" wrapText="1"/>
    </xf>
    <xf numFmtId="0" fontId="65" fillId="0" borderId="11" xfId="0" applyFont="1" applyBorder="1" applyAlignment="1">
      <alignment horizontal="left" wrapText="1"/>
    </xf>
    <xf numFmtId="179" fontId="64" fillId="0" borderId="11" xfId="0" applyNumberFormat="1"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view="pageBreakPreview" zoomScale="70" zoomScaleNormal="55" zoomScaleSheetLayoutView="70" workbookViewId="0" topLeftCell="A9">
      <selection activeCell="B11" sqref="B11"/>
    </sheetView>
  </sheetViews>
  <sheetFormatPr defaultColWidth="9.140625" defaultRowHeight="15"/>
  <cols>
    <col min="1" max="1" width="14.28125" style="1" customWidth="1"/>
    <col min="2" max="2" width="86.71093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2" t="str">
        <f>B2&amp;" BoQ"</f>
        <v>Item Wise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3" t="s">
        <v>45</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 customHeight="1">
      <c r="A5" s="63" t="s">
        <v>74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 customHeight="1">
      <c r="A6" s="63" t="s">
        <v>73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6</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86.25" customHeight="1">
      <c r="A8" s="11" t="s">
        <v>43</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0" t="s">
        <v>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2" t="s">
        <v>56</v>
      </c>
      <c r="B11" s="54" t="s">
        <v>14</v>
      </c>
      <c r="C11" s="54" t="s">
        <v>15</v>
      </c>
      <c r="D11" s="54" t="s">
        <v>16</v>
      </c>
      <c r="E11" s="54" t="s">
        <v>17</v>
      </c>
      <c r="F11" s="54" t="s">
        <v>18</v>
      </c>
      <c r="G11" s="54"/>
      <c r="H11" s="54"/>
      <c r="I11" s="54" t="s">
        <v>19</v>
      </c>
      <c r="J11" s="54" t="s">
        <v>20</v>
      </c>
      <c r="K11" s="54" t="s">
        <v>21</v>
      </c>
      <c r="L11" s="54" t="s">
        <v>22</v>
      </c>
      <c r="M11" s="55" t="s">
        <v>55</v>
      </c>
      <c r="N11" s="54" t="s">
        <v>23</v>
      </c>
      <c r="O11" s="54" t="s">
        <v>48</v>
      </c>
      <c r="P11" s="54" t="s">
        <v>24</v>
      </c>
      <c r="Q11" s="54" t="s">
        <v>25</v>
      </c>
      <c r="R11" s="54" t="s">
        <v>26</v>
      </c>
      <c r="S11" s="54" t="s">
        <v>27</v>
      </c>
      <c r="T11" s="54" t="s">
        <v>28</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29</v>
      </c>
      <c r="BB11" s="56" t="s">
        <v>44</v>
      </c>
      <c r="BC11" s="57" t="s">
        <v>30</v>
      </c>
      <c r="IE11" s="17"/>
      <c r="IF11" s="17"/>
      <c r="IG11" s="17"/>
      <c r="IH11" s="17"/>
      <c r="II11" s="17"/>
    </row>
    <row r="12" spans="1:243" s="16" customFormat="1" ht="38.25" customHeight="1">
      <c r="A12" s="52">
        <v>1</v>
      </c>
      <c r="B12" s="52">
        <v>2</v>
      </c>
      <c r="C12" s="52">
        <v>3</v>
      </c>
      <c r="D12" s="52">
        <v>4</v>
      </c>
      <c r="E12" s="52">
        <v>5</v>
      </c>
      <c r="F12" s="52">
        <v>6</v>
      </c>
      <c r="G12" s="52">
        <v>7</v>
      </c>
      <c r="H12" s="52">
        <v>8</v>
      </c>
      <c r="I12" s="52">
        <v>9</v>
      </c>
      <c r="J12" s="52">
        <v>10</v>
      </c>
      <c r="K12" s="52">
        <v>11</v>
      </c>
      <c r="L12" s="52">
        <v>12</v>
      </c>
      <c r="M12" s="53">
        <v>6</v>
      </c>
      <c r="N12" s="53">
        <v>8</v>
      </c>
      <c r="O12" s="53">
        <v>9</v>
      </c>
      <c r="P12" s="53">
        <v>10</v>
      </c>
      <c r="Q12" s="53">
        <v>11</v>
      </c>
      <c r="R12" s="53">
        <v>12</v>
      </c>
      <c r="S12" s="53">
        <v>13</v>
      </c>
      <c r="T12" s="53">
        <v>14</v>
      </c>
      <c r="U12" s="53">
        <v>21</v>
      </c>
      <c r="V12" s="53">
        <v>22</v>
      </c>
      <c r="W12" s="53">
        <v>23</v>
      </c>
      <c r="X12" s="53">
        <v>24</v>
      </c>
      <c r="Y12" s="53">
        <v>25</v>
      </c>
      <c r="Z12" s="53">
        <v>26</v>
      </c>
      <c r="AA12" s="53">
        <v>27</v>
      </c>
      <c r="AB12" s="53">
        <v>28</v>
      </c>
      <c r="AC12" s="53">
        <v>29</v>
      </c>
      <c r="AD12" s="53">
        <v>30</v>
      </c>
      <c r="AE12" s="53">
        <v>31</v>
      </c>
      <c r="AF12" s="53">
        <v>32</v>
      </c>
      <c r="AG12" s="53">
        <v>33</v>
      </c>
      <c r="AH12" s="53">
        <v>34</v>
      </c>
      <c r="AI12" s="53">
        <v>35</v>
      </c>
      <c r="AJ12" s="53">
        <v>36</v>
      </c>
      <c r="AK12" s="53">
        <v>37</v>
      </c>
      <c r="AL12" s="53">
        <v>38</v>
      </c>
      <c r="AM12" s="53">
        <v>39</v>
      </c>
      <c r="AN12" s="53">
        <v>40</v>
      </c>
      <c r="AO12" s="53">
        <v>41</v>
      </c>
      <c r="AP12" s="53">
        <v>42</v>
      </c>
      <c r="AQ12" s="53">
        <v>43</v>
      </c>
      <c r="AR12" s="53">
        <v>44</v>
      </c>
      <c r="AS12" s="53">
        <v>45</v>
      </c>
      <c r="AT12" s="53">
        <v>46</v>
      </c>
      <c r="AU12" s="53">
        <v>47</v>
      </c>
      <c r="AV12" s="53">
        <v>48</v>
      </c>
      <c r="AW12" s="53">
        <v>49</v>
      </c>
      <c r="AX12" s="53">
        <v>50</v>
      </c>
      <c r="AY12" s="53">
        <v>51</v>
      </c>
      <c r="AZ12" s="53">
        <v>52</v>
      </c>
      <c r="BA12" s="53">
        <v>15</v>
      </c>
      <c r="BB12" s="53">
        <v>7</v>
      </c>
      <c r="BC12" s="53">
        <v>8</v>
      </c>
      <c r="IE12" s="17"/>
      <c r="IF12" s="17"/>
      <c r="IG12" s="17"/>
      <c r="IH12" s="17"/>
      <c r="II12" s="17"/>
    </row>
    <row r="13" spans="1:243" s="16" customFormat="1" ht="206.25">
      <c r="A13" s="22">
        <v>1</v>
      </c>
      <c r="B13" s="70" t="s">
        <v>76</v>
      </c>
      <c r="C13" s="44" t="s">
        <v>31</v>
      </c>
      <c r="D13" s="59">
        <v>60.48</v>
      </c>
      <c r="E13" s="59" t="s">
        <v>89</v>
      </c>
      <c r="F13" s="37"/>
      <c r="G13" s="38"/>
      <c r="H13" s="38"/>
      <c r="I13" s="37" t="s">
        <v>33</v>
      </c>
      <c r="J13" s="39">
        <f>IF(I13="Less(-)",-1,1)</f>
        <v>1</v>
      </c>
      <c r="K13" s="38" t="s">
        <v>34</v>
      </c>
      <c r="L13" s="38" t="s">
        <v>4</v>
      </c>
      <c r="M13" s="45"/>
      <c r="N13" s="38"/>
      <c r="O13" s="45"/>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f>D13*M13</f>
        <v>0</v>
      </c>
      <c r="BB13" s="40">
        <f>BA13+(BA13*O13/100)</f>
        <v>0</v>
      </c>
      <c r="BC13" s="58" t="str">
        <f>SpellNumber(L13,BB13)</f>
        <v>INR Zero Only</v>
      </c>
      <c r="IA13" s="16">
        <v>1</v>
      </c>
      <c r="IB13" s="16" t="s">
        <v>57</v>
      </c>
      <c r="IE13" s="17"/>
      <c r="IF13" s="17"/>
      <c r="IG13" s="17"/>
      <c r="IH13" s="17"/>
      <c r="II13" s="17"/>
    </row>
    <row r="14" spans="1:243" s="16" customFormat="1" ht="93.75">
      <c r="A14" s="22">
        <v>2</v>
      </c>
      <c r="B14" s="71" t="s">
        <v>77</v>
      </c>
      <c r="C14" s="44" t="s">
        <v>46</v>
      </c>
      <c r="D14" s="59">
        <v>177</v>
      </c>
      <c r="E14" s="59" t="s">
        <v>89</v>
      </c>
      <c r="F14" s="37"/>
      <c r="G14" s="38"/>
      <c r="H14" s="38"/>
      <c r="I14" s="37" t="s">
        <v>33</v>
      </c>
      <c r="J14" s="39">
        <f>IF(I14="Less(-)",-1,1)</f>
        <v>1</v>
      </c>
      <c r="K14" s="38" t="s">
        <v>34</v>
      </c>
      <c r="L14" s="38" t="s">
        <v>4</v>
      </c>
      <c r="M14" s="45"/>
      <c r="N14" s="38"/>
      <c r="O14" s="45"/>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58" t="str">
        <f>SpellNumber(L14,BB14)</f>
        <v>INR Zero Only</v>
      </c>
      <c r="IA14" s="16">
        <v>2</v>
      </c>
      <c r="IB14" s="16" t="s">
        <v>70</v>
      </c>
      <c r="IC14" s="16" t="s">
        <v>31</v>
      </c>
      <c r="ID14" s="16">
        <v>3</v>
      </c>
      <c r="IE14" s="17" t="s">
        <v>66</v>
      </c>
      <c r="IF14" s="17"/>
      <c r="IG14" s="17"/>
      <c r="IH14" s="17"/>
      <c r="II14" s="17"/>
    </row>
    <row r="15" spans="1:243" s="16" customFormat="1" ht="56.25">
      <c r="A15" s="22">
        <v>3</v>
      </c>
      <c r="B15" s="72" t="s">
        <v>78</v>
      </c>
      <c r="C15" s="36"/>
      <c r="D15" s="59"/>
      <c r="E15" s="59"/>
      <c r="F15" s="37"/>
      <c r="G15" s="38"/>
      <c r="H15" s="38"/>
      <c r="I15" s="37"/>
      <c r="J15" s="39"/>
      <c r="K15" s="38"/>
      <c r="L15" s="38"/>
      <c r="M15" s="40"/>
      <c r="N15" s="38"/>
      <c r="O15" s="40"/>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c r="BB15" s="40"/>
      <c r="BC15" s="58"/>
      <c r="IA15" s="16">
        <v>3</v>
      </c>
      <c r="IB15" s="16" t="s">
        <v>58</v>
      </c>
      <c r="IE15" s="17"/>
      <c r="IF15" s="17"/>
      <c r="IG15" s="17"/>
      <c r="IH15" s="17"/>
      <c r="II15" s="17"/>
    </row>
    <row r="16" spans="1:243" s="16" customFormat="1" ht="54" customHeight="1">
      <c r="A16" s="22">
        <v>3.1</v>
      </c>
      <c r="B16" s="73" t="s">
        <v>79</v>
      </c>
      <c r="C16" s="44" t="s">
        <v>49</v>
      </c>
      <c r="D16" s="59">
        <v>406.23</v>
      </c>
      <c r="E16" s="59" t="s">
        <v>72</v>
      </c>
      <c r="F16" s="37"/>
      <c r="G16" s="38"/>
      <c r="H16" s="38"/>
      <c r="I16" s="37" t="s">
        <v>33</v>
      </c>
      <c r="J16" s="39">
        <f>IF(I16="Less(-)",-1,1)</f>
        <v>1</v>
      </c>
      <c r="K16" s="38" t="s">
        <v>34</v>
      </c>
      <c r="L16" s="38" t="s">
        <v>4</v>
      </c>
      <c r="M16" s="45"/>
      <c r="N16" s="38"/>
      <c r="O16" s="45"/>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58" t="str">
        <f>SpellNumber(L16,BB16)</f>
        <v>INR Zero Only</v>
      </c>
      <c r="IA16" s="16">
        <v>4</v>
      </c>
      <c r="IB16" s="16" t="s">
        <v>59</v>
      </c>
      <c r="IC16" s="16" t="s">
        <v>46</v>
      </c>
      <c r="ID16" s="16">
        <v>105</v>
      </c>
      <c r="IE16" s="17" t="s">
        <v>67</v>
      </c>
      <c r="IF16" s="17"/>
      <c r="IG16" s="17"/>
      <c r="IH16" s="17"/>
      <c r="II16" s="17"/>
    </row>
    <row r="17" spans="1:243" s="16" customFormat="1" ht="51.75" customHeight="1">
      <c r="A17" s="22">
        <v>4</v>
      </c>
      <c r="B17" s="74" t="s">
        <v>80</v>
      </c>
      <c r="C17" s="36"/>
      <c r="D17" s="59"/>
      <c r="E17" s="59"/>
      <c r="F17" s="37"/>
      <c r="G17" s="38"/>
      <c r="H17" s="38"/>
      <c r="I17" s="37"/>
      <c r="J17" s="39"/>
      <c r="K17" s="38"/>
      <c r="L17" s="38"/>
      <c r="M17" s="40"/>
      <c r="N17" s="38"/>
      <c r="O17" s="40"/>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c r="BB17" s="40"/>
      <c r="BC17" s="58"/>
      <c r="IA17" s="16">
        <v>5</v>
      </c>
      <c r="IB17" s="16" t="s">
        <v>60</v>
      </c>
      <c r="IC17" s="16" t="s">
        <v>49</v>
      </c>
      <c r="ID17" s="16">
        <v>35</v>
      </c>
      <c r="IE17" s="17" t="s">
        <v>67</v>
      </c>
      <c r="IF17" s="17"/>
      <c r="IG17" s="17"/>
      <c r="IH17" s="17"/>
      <c r="II17" s="17"/>
    </row>
    <row r="18" spans="1:243" s="16" customFormat="1" ht="44.25" customHeight="1">
      <c r="A18" s="22">
        <v>4.1</v>
      </c>
      <c r="B18" s="74" t="s">
        <v>81</v>
      </c>
      <c r="C18" s="44" t="s">
        <v>50</v>
      </c>
      <c r="D18" s="59">
        <v>2.99</v>
      </c>
      <c r="E18" s="59" t="s">
        <v>89</v>
      </c>
      <c r="F18" s="37"/>
      <c r="G18" s="38"/>
      <c r="H18" s="38"/>
      <c r="I18" s="37" t="s">
        <v>33</v>
      </c>
      <c r="J18" s="39">
        <f>IF(I18="Less(-)",-1,1)</f>
        <v>1</v>
      </c>
      <c r="K18" s="38" t="s">
        <v>34</v>
      </c>
      <c r="L18" s="38" t="s">
        <v>4</v>
      </c>
      <c r="M18" s="45"/>
      <c r="N18" s="38"/>
      <c r="O18" s="45"/>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D18*M18</f>
        <v>0</v>
      </c>
      <c r="BB18" s="40">
        <f>BA18+(BA18*O18/100)</f>
        <v>0</v>
      </c>
      <c r="BC18" s="58" t="str">
        <f>SpellNumber(L18,BB18)</f>
        <v>INR Zero Only</v>
      </c>
      <c r="IA18" s="16">
        <v>6</v>
      </c>
      <c r="IB18" s="43" t="s">
        <v>71</v>
      </c>
      <c r="IC18" s="16" t="s">
        <v>50</v>
      </c>
      <c r="ID18" s="16">
        <v>2</v>
      </c>
      <c r="IE18" s="17" t="s">
        <v>67</v>
      </c>
      <c r="IF18" s="17"/>
      <c r="IG18" s="17"/>
      <c r="IH18" s="17"/>
      <c r="II18" s="17"/>
    </row>
    <row r="19" spans="1:243" s="16" customFormat="1" ht="63">
      <c r="A19" s="22">
        <v>5</v>
      </c>
      <c r="B19" s="75" t="s">
        <v>82</v>
      </c>
      <c r="C19" s="36"/>
      <c r="D19" s="59"/>
      <c r="E19" s="59"/>
      <c r="F19" s="37"/>
      <c r="G19" s="38"/>
      <c r="H19" s="38"/>
      <c r="I19" s="37"/>
      <c r="J19" s="39"/>
      <c r="K19" s="38"/>
      <c r="L19" s="38"/>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c r="BB19" s="40"/>
      <c r="BC19" s="58"/>
      <c r="IA19" s="16">
        <v>7</v>
      </c>
      <c r="IB19" s="16" t="s">
        <v>61</v>
      </c>
      <c r="IC19" s="16" t="s">
        <v>37</v>
      </c>
      <c r="ID19" s="16">
        <v>3</v>
      </c>
      <c r="IE19" s="17" t="s">
        <v>66</v>
      </c>
      <c r="IF19" s="17"/>
      <c r="IG19" s="17"/>
      <c r="IH19" s="17"/>
      <c r="II19" s="17"/>
    </row>
    <row r="20" spans="1:243" s="16" customFormat="1" ht="42.75">
      <c r="A20" s="22">
        <v>5.1</v>
      </c>
      <c r="B20" s="75" t="s">
        <v>83</v>
      </c>
      <c r="C20" s="44" t="s">
        <v>37</v>
      </c>
      <c r="D20" s="59">
        <v>120</v>
      </c>
      <c r="E20" s="59" t="s">
        <v>75</v>
      </c>
      <c r="F20" s="37"/>
      <c r="G20" s="38"/>
      <c r="H20" s="38"/>
      <c r="I20" s="37" t="s">
        <v>33</v>
      </c>
      <c r="J20" s="39">
        <f>IF(I20="Less(-)",-1,1)</f>
        <v>1</v>
      </c>
      <c r="K20" s="38" t="s">
        <v>34</v>
      </c>
      <c r="L20" s="38" t="s">
        <v>4</v>
      </c>
      <c r="M20" s="45"/>
      <c r="N20" s="38"/>
      <c r="O20" s="45"/>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f>D20*M20</f>
        <v>0</v>
      </c>
      <c r="BB20" s="40">
        <f>BA20+(BA20*O20/100)</f>
        <v>0</v>
      </c>
      <c r="BC20" s="58" t="str">
        <f>SpellNumber(L20,BB20)</f>
        <v>INR Zero Only</v>
      </c>
      <c r="IA20" s="16">
        <v>8</v>
      </c>
      <c r="IB20" s="43" t="s">
        <v>62</v>
      </c>
      <c r="IE20" s="17"/>
      <c r="IF20" s="17"/>
      <c r="IG20" s="17"/>
      <c r="IH20" s="17"/>
      <c r="II20" s="17"/>
    </row>
    <row r="21" spans="1:243" s="16" customFormat="1" ht="75">
      <c r="A21" s="22">
        <v>6</v>
      </c>
      <c r="B21" s="71" t="s">
        <v>84</v>
      </c>
      <c r="C21" s="44" t="s">
        <v>51</v>
      </c>
      <c r="D21" s="59">
        <v>160</v>
      </c>
      <c r="E21" s="59" t="s">
        <v>90</v>
      </c>
      <c r="F21" s="37"/>
      <c r="G21" s="38"/>
      <c r="H21" s="38"/>
      <c r="I21" s="37" t="s">
        <v>33</v>
      </c>
      <c r="J21" s="39">
        <f>IF(I21="Less(-)",-1,1)</f>
        <v>1</v>
      </c>
      <c r="K21" s="38" t="s">
        <v>34</v>
      </c>
      <c r="L21" s="38" t="s">
        <v>4</v>
      </c>
      <c r="M21" s="45"/>
      <c r="N21" s="38"/>
      <c r="O21" s="45"/>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f>D21*M21</f>
        <v>0</v>
      </c>
      <c r="BB21" s="40">
        <f>BA21+(BA21*O21/100)</f>
        <v>0</v>
      </c>
      <c r="BC21" s="58" t="str">
        <f>SpellNumber(L21,BB21)</f>
        <v>INR Zero Only</v>
      </c>
      <c r="IA21" s="16">
        <v>10</v>
      </c>
      <c r="IB21" s="16" t="s">
        <v>69</v>
      </c>
      <c r="IC21" s="16" t="s">
        <v>51</v>
      </c>
      <c r="ID21" s="16">
        <v>3</v>
      </c>
      <c r="IE21" s="17" t="s">
        <v>66</v>
      </c>
      <c r="IF21" s="17"/>
      <c r="IG21" s="17"/>
      <c r="IH21" s="17"/>
      <c r="II21" s="17"/>
    </row>
    <row r="22" spans="1:243" s="16" customFormat="1" ht="56.25">
      <c r="A22" s="22">
        <v>7</v>
      </c>
      <c r="B22" s="76" t="s">
        <v>85</v>
      </c>
      <c r="C22" s="36"/>
      <c r="D22" s="59"/>
      <c r="E22" s="59"/>
      <c r="F22" s="37"/>
      <c r="G22" s="38"/>
      <c r="H22" s="38"/>
      <c r="I22" s="37"/>
      <c r="J22" s="39"/>
      <c r="K22" s="38"/>
      <c r="L22" s="38"/>
      <c r="M22" s="40"/>
      <c r="N22" s="38"/>
      <c r="O22" s="40"/>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c r="BB22" s="40"/>
      <c r="BC22" s="58"/>
      <c r="IA22" s="16">
        <v>11</v>
      </c>
      <c r="IB22" s="16" t="s">
        <v>63</v>
      </c>
      <c r="IC22" s="16" t="s">
        <v>52</v>
      </c>
      <c r="ID22" s="16">
        <v>90</v>
      </c>
      <c r="IE22" s="17" t="s">
        <v>68</v>
      </c>
      <c r="IF22" s="17"/>
      <c r="IG22" s="17"/>
      <c r="IH22" s="17"/>
      <c r="II22" s="17"/>
    </row>
    <row r="23" spans="1:243" s="16" customFormat="1" ht="51.75" customHeight="1">
      <c r="A23" s="22">
        <v>7.1</v>
      </c>
      <c r="B23" s="76" t="s">
        <v>86</v>
      </c>
      <c r="C23" s="44" t="s">
        <v>52</v>
      </c>
      <c r="D23" s="59">
        <v>2.99</v>
      </c>
      <c r="E23" s="59" t="s">
        <v>89</v>
      </c>
      <c r="F23" s="37"/>
      <c r="G23" s="38"/>
      <c r="H23" s="38"/>
      <c r="I23" s="37" t="s">
        <v>33</v>
      </c>
      <c r="J23" s="39">
        <f>IF(I23="Less(-)",-1,1)</f>
        <v>1</v>
      </c>
      <c r="K23" s="38" t="s">
        <v>34</v>
      </c>
      <c r="L23" s="38" t="s">
        <v>4</v>
      </c>
      <c r="M23" s="45"/>
      <c r="N23" s="38"/>
      <c r="O23" s="45"/>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f>D23*M23</f>
        <v>0</v>
      </c>
      <c r="BB23" s="40">
        <f>BA23+(BA23*O23/100)</f>
        <v>0</v>
      </c>
      <c r="BC23" s="58" t="str">
        <f>SpellNumber(L23,BB23)</f>
        <v>INR Zero Only</v>
      </c>
      <c r="IA23" s="16">
        <v>12</v>
      </c>
      <c r="IB23" s="43" t="s">
        <v>64</v>
      </c>
      <c r="IC23" s="16" t="s">
        <v>53</v>
      </c>
      <c r="ID23" s="16">
        <v>16</v>
      </c>
      <c r="IE23" s="17" t="s">
        <v>66</v>
      </c>
      <c r="IF23" s="17"/>
      <c r="IG23" s="17"/>
      <c r="IH23" s="17"/>
      <c r="II23" s="17"/>
    </row>
    <row r="24" spans="1:243" s="16" customFormat="1" ht="75">
      <c r="A24" s="22">
        <v>8</v>
      </c>
      <c r="B24" s="76" t="s">
        <v>87</v>
      </c>
      <c r="C24" s="44" t="s">
        <v>53</v>
      </c>
      <c r="D24" s="59">
        <v>2.99</v>
      </c>
      <c r="E24" s="59" t="s">
        <v>89</v>
      </c>
      <c r="F24" s="37"/>
      <c r="G24" s="38"/>
      <c r="H24" s="38"/>
      <c r="I24" s="37" t="s">
        <v>33</v>
      </c>
      <c r="J24" s="39">
        <f>IF(I24="Less(-)",-1,1)</f>
        <v>1</v>
      </c>
      <c r="K24" s="38" t="s">
        <v>34</v>
      </c>
      <c r="L24" s="38" t="s">
        <v>4</v>
      </c>
      <c r="M24" s="45"/>
      <c r="N24" s="38"/>
      <c r="O24" s="45"/>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D24*M24</f>
        <v>0</v>
      </c>
      <c r="BB24" s="40">
        <f>BA24+(BA24*O24/100)</f>
        <v>0</v>
      </c>
      <c r="BC24" s="58" t="str">
        <f>SpellNumber(L24,BB24)</f>
        <v>INR Zero Only</v>
      </c>
      <c r="IB24" s="43"/>
      <c r="IE24" s="17"/>
      <c r="IF24" s="17"/>
      <c r="IG24" s="17"/>
      <c r="IH24" s="17"/>
      <c r="II24" s="17"/>
    </row>
    <row r="25" spans="1:243" s="16" customFormat="1" ht="75" customHeight="1">
      <c r="A25" s="22">
        <v>9</v>
      </c>
      <c r="B25" s="71" t="s">
        <v>88</v>
      </c>
      <c r="C25" s="44" t="s">
        <v>54</v>
      </c>
      <c r="D25" s="59">
        <v>293.22</v>
      </c>
      <c r="E25" s="59" t="s">
        <v>72</v>
      </c>
      <c r="F25" s="37"/>
      <c r="G25" s="38"/>
      <c r="H25" s="38"/>
      <c r="I25" s="37" t="s">
        <v>33</v>
      </c>
      <c r="J25" s="39">
        <f>IF(I25="Less(-)",-1,1)</f>
        <v>1</v>
      </c>
      <c r="K25" s="38" t="s">
        <v>34</v>
      </c>
      <c r="L25" s="38" t="s">
        <v>4</v>
      </c>
      <c r="M25" s="45"/>
      <c r="N25" s="38"/>
      <c r="O25" s="45"/>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f>D25*M25</f>
        <v>0</v>
      </c>
      <c r="BB25" s="40">
        <f>BA25+(BA25*O25/100)</f>
        <v>0</v>
      </c>
      <c r="BC25" s="58" t="str">
        <f>SpellNumber(L25,BB25)</f>
        <v>INR Zero Only</v>
      </c>
      <c r="IA25" s="16">
        <v>13</v>
      </c>
      <c r="IB25" s="16" t="s">
        <v>65</v>
      </c>
      <c r="IC25" s="16" t="s">
        <v>54</v>
      </c>
      <c r="ID25" s="16">
        <v>50</v>
      </c>
      <c r="IE25" s="17" t="s">
        <v>66</v>
      </c>
      <c r="IF25" s="17"/>
      <c r="IG25" s="17"/>
      <c r="IH25" s="17"/>
      <c r="II25" s="17"/>
    </row>
    <row r="26" spans="1:243" s="18" customFormat="1" ht="58.5" customHeight="1">
      <c r="A26" s="66" t="s">
        <v>36</v>
      </c>
      <c r="B26" s="67"/>
      <c r="C26" s="46"/>
      <c r="D26" s="46"/>
      <c r="E26" s="46"/>
      <c r="F26" s="44"/>
      <c r="G26" s="46"/>
      <c r="H26" s="47"/>
      <c r="I26" s="47"/>
      <c r="J26" s="47"/>
      <c r="K26" s="47"/>
      <c r="L26" s="46"/>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SUM(BA13:BA25)</f>
        <v>0</v>
      </c>
      <c r="BB26" s="49">
        <f>SUM(BB13:BB25)</f>
        <v>0</v>
      </c>
      <c r="BC26" s="58" t="str">
        <f>SpellNumber($E$2,BB26)</f>
        <v>INR Zero Only</v>
      </c>
      <c r="IA26" s="18" t="s">
        <v>36</v>
      </c>
      <c r="IE26" s="19"/>
      <c r="IF26" s="19" t="s">
        <v>35</v>
      </c>
      <c r="IG26" s="19" t="s">
        <v>37</v>
      </c>
      <c r="IH26" s="19">
        <v>10</v>
      </c>
      <c r="II26" s="19" t="s">
        <v>32</v>
      </c>
    </row>
    <row r="27" spans="1:243" s="20" customFormat="1" ht="54.75" customHeight="1" hidden="1">
      <c r="A27" s="50" t="s">
        <v>38</v>
      </c>
      <c r="B27" s="51"/>
      <c r="C27" s="25"/>
      <c r="D27" s="26"/>
      <c r="E27" s="27" t="s">
        <v>39</v>
      </c>
      <c r="F27" s="28"/>
      <c r="G27" s="29"/>
      <c r="H27" s="30"/>
      <c r="I27" s="30"/>
      <c r="J27" s="30"/>
      <c r="K27" s="31"/>
      <c r="L27" s="32"/>
      <c r="M27" s="33" t="s">
        <v>40</v>
      </c>
      <c r="N27" s="30"/>
      <c r="O27" s="24"/>
      <c r="P27" s="24"/>
      <c r="Q27" s="24"/>
      <c r="R27" s="24"/>
      <c r="S27" s="24"/>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4">
        <f>IF(ISBLANK(F27),0,IF(E27="Excess (+)",ROUND(BA26+(BA26*F27),2),IF(E27="Less (-)",ROUND(BA26+(BA26*F27*(-1)),2),0)))</f>
        <v>0</v>
      </c>
      <c r="BB27" s="35">
        <f>ROUND(BA27,0)</f>
        <v>0</v>
      </c>
      <c r="BC27" s="23" t="str">
        <f>SpellNumber(L27,BB27)</f>
        <v> Zero Only</v>
      </c>
      <c r="IA27" s="20" t="s">
        <v>38</v>
      </c>
      <c r="IE27" s="21" t="s">
        <v>39</v>
      </c>
      <c r="IF27" s="21"/>
      <c r="IG27" s="21"/>
      <c r="IH27" s="21"/>
      <c r="II27" s="21"/>
    </row>
    <row r="28" spans="1:243" s="20" customFormat="1" ht="43.5" customHeight="1">
      <c r="A28" s="66" t="s">
        <v>41</v>
      </c>
      <c r="B28" s="67"/>
      <c r="C28" s="61" t="str">
        <f>SpellNumber($E$2,BB26)</f>
        <v>INR Zero Only</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IA28" s="20" t="s">
        <v>41</v>
      </c>
      <c r="IC28" s="20" t="s">
        <v>47</v>
      </c>
      <c r="IE28" s="21"/>
      <c r="IF28" s="21"/>
      <c r="IG28" s="21"/>
      <c r="IH28" s="21"/>
      <c r="II28" s="21"/>
    </row>
  </sheetData>
  <sheetProtection password="E491" sheet="1"/>
  <mergeCells count="10">
    <mergeCell ref="A9:BC9"/>
    <mergeCell ref="C28:BC28"/>
    <mergeCell ref="A1:L1"/>
    <mergeCell ref="A4:BC4"/>
    <mergeCell ref="A5:BC5"/>
    <mergeCell ref="A6:BC6"/>
    <mergeCell ref="A7:BC7"/>
    <mergeCell ref="B8:BC8"/>
    <mergeCell ref="A26:B26"/>
    <mergeCell ref="A28:B2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allowBlank="1" showInputMessage="1" showErrorMessage="1" promptTitle="Itemcode/Make" prompt="Please enter text" sqref="F26 C23:C25 C20:C21 C18 C13:C14 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8 O20:O21 O23:O25 M20:M21 M23:M25 M16 M18 M13:M14 O13:O14 O1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5 C22 C19 C17 D13:D25 C1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list" allowBlank="1" showErrorMessage="1" sqref="K13:K25">
      <formula1>"Partial Conversion,Full Conversion"</formula1>
      <formula2>0</formula2>
    </dataValidation>
    <dataValidation type="list" allowBlank="1" showInputMessage="1" showErrorMessage="1" sqref="L13:L28">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42</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2020-07-22T12:02:01Z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