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<sst xmlns="http://schemas.openxmlformats.org/spreadsheetml/2006/main" count="245" uniqueCount="92">
  <si>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</si>
  <si>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</si>
  <si>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</si>
  <si>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</si>
  <si>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</si>
  <si>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</si>
  <si>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</si>
  <si>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</si>
  <si>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</si>
  <si>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</si>
  <si>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</si>
  <si>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</si>
  <si>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</si>
  <si>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</si>
  <si>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</si>
  <si>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</si>
  <si>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</si>
  <si>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</si>
  <si>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</si>
  <si>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</si>
  <si>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</si>
  <si>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</si>
  <si>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</si>
  <si>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</si>
  <si>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</si>
  <si>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</si>
  <si>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</si>
  <si>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</si>
  <si>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</si>
  <si>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</si>
  <si>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</si>
  <si>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</si>
  <si>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</si>
  <si>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</si>
  <si>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</si>
  <si>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</si>
  <si>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</si>
  <si>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</si>
  <si>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</si>
  <si>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</si>
  <si>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</si>
  <si>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</si>
  <si>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</si>
  <si>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</si>
  <si>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</si>
  <si>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</si>
  <si>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</si>
  <si>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</si>
  <si>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</si>
  <si>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</si>
  <si>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</si>
  <si>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</si>
  <si>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</si>
  <si>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</si>
  <si>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</si>
  <si>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</si>
  <si>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</si>
  <si>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item9</t>
  </si>
  <si>
    <t>item10</t>
  </si>
  <si>
    <t>item11</t>
  </si>
  <si>
    <t>item12</t>
  </si>
  <si>
    <t>item13</t>
  </si>
  <si>
    <t>Contract No:  &lt;IISER/EE-EO/19-20/MISC-14&gt;</t>
  </si>
  <si>
    <t>Name of Work: &lt;Improvement of toilets in Hostels for physically challenged person  at IISER Mohali &gt;</t>
  </si>
  <si>
    <t>Providing and laying in position cement concrete of specified grade excluding the cost of centering and shuttering - All work up to plinth level :</t>
  </si>
  <si>
    <t>1:4:8 (1 Cement : 4 coarse sand (zone-III) : 8 graded stone aggregate 40 mm nominal size)</t>
  </si>
  <si>
    <t>Providing and fixing bright finished brass door latch with necessary screws etc. complete :</t>
  </si>
  <si>
    <t>250x16x5 mm</t>
  </si>
  <si>
    <t>Providing and fixing bright finished brass handles with screws etc.complete:</t>
  </si>
  <si>
    <t>125 mm</t>
  </si>
  <si>
    <t>Providing and fixing aluminium tower bolts, ISI marked, anodised (anodic coating not less than grade AC 10 as per IS : 1868 ) transparent or dyed to required colour or shade, with necessary screws etc. complete :</t>
  </si>
  <si>
    <t>200x10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</si>
  <si>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</si>
  <si>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</si>
  <si>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</si>
  <si>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</si>
  <si>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Demolishing cement concrete manually/ by mechanical means including disposal of material within 50 metres lead as per direction of Engineer - in - charge.</t>
  </si>
  <si>
    <t xml:space="preserve">Nominal concrete 1:4:8 or leaner mix (i/c equivalent design mix) </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</si>
  <si>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</si>
  <si>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</si>
  <si>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</si>
  <si>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</si>
  <si>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aneling, C.P.brass / stainless steel screws, all complete as per architectural drawings and the directions of Engineer-in-charge. (Glazing, paneling
and dash fasteners to be paid for separately) :</t>
  </si>
  <si>
    <t>For Fixed</t>
  </si>
  <si>
    <t>Anodised aluminium (anodised transparent or dyed to required shade according to IS:1868, Minimum anodic coating of grade AC15)</t>
  </si>
  <si>
    <t>For shutters of doors, windows &amp; ventilators including providing and fixing hinges/ pivots and making provision for fixing of fittings wherever required including the cost of EPDM rubber / neoprene gasket required (Fittings shall be paid for separately)</t>
  </si>
  <si>
    <t>Anodised aluminium (anodised transparentor dyed to required shade according to IS:1868, Minimum anodic coating of grade AC15)</t>
  </si>
  <si>
    <t>Providing fixing ACP sheet having thickness 3 mm,PVDF coating, whether resistance,impact resistance etc including/PVC gasket etc (aluminum composite sheet,in panelling fixed in aluminum doors,windows shutters and partition frames with steel screws rtc complete as per drawings and direction of engineer-in-charge/</t>
  </si>
  <si>
    <t>cum</t>
  </si>
  <si>
    <t>Each</t>
  </si>
  <si>
    <t>kg</t>
  </si>
  <si>
    <t>sqm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</si>
</sst>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4"/>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4"/>
      <color theme="1"/>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6"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60" fillId="0" borderId="20"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 fillId="0" borderId="22" xfId="59" applyNumberFormat="1" applyFont="1" applyFill="1" applyBorder="1" applyAlignment="1">
      <alignment vertical="top"/>
      <protection/>
    </xf>
    <xf numFmtId="0" fontId="61" fillId="0" borderId="23" xfId="60" applyFont="1" applyFill="1" applyBorder="1" applyAlignment="1">
      <alignment horizontal="left" vertical="top" wrapText="1"/>
      <protection/>
    </xf>
    <xf numFmtId="0" fontId="62" fillId="0" borderId="24" xfId="60" applyFont="1" applyFill="1" applyBorder="1" applyAlignment="1">
      <alignment horizontal="center" vertical="center"/>
      <protection/>
    </xf>
    <xf numFmtId="0" fontId="61" fillId="0" borderId="24" xfId="60" applyFont="1" applyFill="1" applyBorder="1" applyAlignment="1">
      <alignment horizontal="center" vertical="center"/>
      <protection/>
    </xf>
    <xf numFmtId="0" fontId="61" fillId="0" borderId="24" xfId="60" applyFont="1" applyFill="1" applyBorder="1" applyAlignment="1">
      <alignment horizontal="left" vertical="center" wrapText="1"/>
      <protection/>
    </xf>
    <xf numFmtId="0" fontId="61" fillId="0" borderId="24" xfId="60" applyFont="1" applyFill="1" applyBorder="1" applyAlignment="1">
      <alignment horizontal="left" vertical="center"/>
      <protection/>
    </xf>
    <xf numFmtId="0" fontId="61" fillId="0" borderId="24" xfId="60" applyFont="1" applyFill="1" applyBorder="1" applyAlignment="1">
      <alignment vertical="center"/>
      <protection/>
    </xf>
    <xf numFmtId="0" fontId="61" fillId="0" borderId="24" xfId="60" applyFont="1" applyFill="1" applyBorder="1" applyAlignment="1">
      <alignment horizontal="left" vertical="top" wrapText="1"/>
      <protection/>
    </xf>
    <xf numFmtId="0" fontId="61" fillId="0" borderId="24" xfId="60" applyFont="1" applyFill="1" applyBorder="1" applyAlignment="1">
      <alignment horizontal="center"/>
      <protection/>
    </xf>
    <xf numFmtId="2" fontId="61" fillId="0" borderId="24" xfId="60" applyNumberFormat="1" applyFont="1" applyFill="1" applyBorder="1" applyAlignment="1">
      <alignment horizontal="center" vertical="center"/>
      <protection/>
    </xf>
    <xf numFmtId="0" fontId="61" fillId="0" borderId="24" xfId="60" applyFont="1" applyFill="1" applyBorder="1" applyAlignment="1">
      <alignment horizontal="left" vertical="top"/>
      <protection/>
    </xf>
    <xf numFmtId="0" fontId="4" fillId="0" borderId="0" xfId="55" applyNumberFormat="1" applyFont="1" applyFill="1" applyAlignment="1">
      <alignment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9"/>
  <sheetViews>
    <sheetView showGridLines="0" view="pageBreakPreview" zoomScale="85" zoomScaleNormal="75" zoomScaleSheetLayoutView="85" zoomScalePageLayoutView="0" workbookViewId="0" topLeftCell="A1">
      <selection activeCell="BB33" sqref="BB33"/>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4" t="s">
        <v>48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63</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62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93" customHeight="1">
      <c r="A8" s="11" t="s">
        <v>46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1" t="s">
        <v>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56</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IE12" s="18"/>
      <c r="IF12" s="18"/>
      <c r="IG12" s="18"/>
      <c r="IH12" s="18"/>
      <c r="II12" s="18"/>
    </row>
    <row r="13" spans="1:243" s="27" customFormat="1" ht="80.25" customHeight="1">
      <c r="A13" s="25">
        <v>1</v>
      </c>
      <c r="B13" s="70" t="s">
        <v>64</v>
      </c>
      <c r="C13" s="60"/>
      <c r="D13" s="71"/>
      <c r="E13" s="71"/>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27">
        <v>1</v>
      </c>
      <c r="IB13" s="27" t="s">
        <v>64</v>
      </c>
      <c r="IE13" s="28"/>
      <c r="IF13" s="28" t="s">
        <v>32</v>
      </c>
      <c r="IG13" s="28" t="s">
        <v>33</v>
      </c>
      <c r="IH13" s="28">
        <v>10</v>
      </c>
      <c r="II13" s="28" t="s">
        <v>34</v>
      </c>
    </row>
    <row r="14" spans="1:243" s="27" customFormat="1" ht="37.5">
      <c r="A14" s="25">
        <v>1.1</v>
      </c>
      <c r="B14" s="70" t="s">
        <v>65</v>
      </c>
      <c r="C14" s="59" t="s">
        <v>33</v>
      </c>
      <c r="D14" s="72">
        <v>0.2</v>
      </c>
      <c r="E14" s="72" t="s">
        <v>88</v>
      </c>
      <c r="F14" s="29"/>
      <c r="G14" s="30"/>
      <c r="H14" s="30"/>
      <c r="I14" s="29" t="s">
        <v>36</v>
      </c>
      <c r="J14" s="31">
        <f>IF(I14="Less(-)",-1,1)</f>
        <v>1</v>
      </c>
      <c r="K14" s="32" t="s">
        <v>37</v>
      </c>
      <c r="L14" s="32" t="s">
        <v>4</v>
      </c>
      <c r="M14" s="56"/>
      <c r="N14" s="30"/>
      <c r="O14" s="56"/>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D14*M14</f>
        <v>0</v>
      </c>
      <c r="BB14" s="36">
        <f>BA14+(BA14*O14/100)</f>
        <v>0</v>
      </c>
      <c r="BC14" s="26" t="str">
        <f>SpellNumber(L14,BB14)</f>
        <v>INR Zero Only</v>
      </c>
      <c r="IA14" s="27">
        <v>1.1</v>
      </c>
      <c r="IB14" s="27" t="s">
        <v>65</v>
      </c>
      <c r="IC14" s="27" t="s">
        <v>33</v>
      </c>
      <c r="ID14" s="27">
        <v>0.2</v>
      </c>
      <c r="IE14" s="28" t="s">
        <v>88</v>
      </c>
      <c r="IF14" s="28" t="s">
        <v>32</v>
      </c>
      <c r="IG14" s="28" t="s">
        <v>33</v>
      </c>
      <c r="IH14" s="28">
        <v>10</v>
      </c>
      <c r="II14" s="28" t="s">
        <v>34</v>
      </c>
    </row>
    <row r="15" spans="1:243" s="27" customFormat="1" ht="37.5">
      <c r="A15" s="25">
        <v>2</v>
      </c>
      <c r="B15" s="73" t="s">
        <v>66</v>
      </c>
      <c r="C15" s="60"/>
      <c r="D15" s="71"/>
      <c r="E15" s="71"/>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IA15" s="27">
        <v>2</v>
      </c>
      <c r="IB15" s="27" t="s">
        <v>66</v>
      </c>
      <c r="IE15" s="28"/>
      <c r="IF15" s="28" t="s">
        <v>32</v>
      </c>
      <c r="IG15" s="28" t="s">
        <v>33</v>
      </c>
      <c r="IH15" s="28">
        <v>10</v>
      </c>
      <c r="II15" s="28" t="s">
        <v>34</v>
      </c>
    </row>
    <row r="16" spans="1:243" s="27" customFormat="1" ht="26.25" customHeight="1">
      <c r="A16" s="25">
        <v>2.1</v>
      </c>
      <c r="B16" s="74" t="s">
        <v>67</v>
      </c>
      <c r="C16" s="59" t="s">
        <v>50</v>
      </c>
      <c r="D16" s="72">
        <v>20</v>
      </c>
      <c r="E16" s="72" t="s">
        <v>89</v>
      </c>
      <c r="F16" s="29"/>
      <c r="G16" s="30"/>
      <c r="H16" s="30"/>
      <c r="I16" s="29" t="s">
        <v>36</v>
      </c>
      <c r="J16" s="31">
        <f>IF(I16="Less(-)",-1,1)</f>
        <v>1</v>
      </c>
      <c r="K16" s="32" t="s">
        <v>37</v>
      </c>
      <c r="L16" s="32" t="s">
        <v>4</v>
      </c>
      <c r="M16" s="56"/>
      <c r="N16" s="30"/>
      <c r="O16" s="56"/>
      <c r="P16" s="33"/>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D16*M16</f>
        <v>0</v>
      </c>
      <c r="BB16" s="36">
        <f>BA16+(BA16*O16/100)</f>
        <v>0</v>
      </c>
      <c r="BC16" s="26" t="str">
        <f>SpellNumber(L16,BB16)</f>
        <v>INR Zero Only</v>
      </c>
      <c r="IA16" s="27">
        <v>2.1</v>
      </c>
      <c r="IB16" s="27" t="s">
        <v>67</v>
      </c>
      <c r="IC16" s="27" t="s">
        <v>50</v>
      </c>
      <c r="ID16" s="27">
        <v>20</v>
      </c>
      <c r="IE16" s="28" t="s">
        <v>89</v>
      </c>
      <c r="IF16" s="28"/>
      <c r="IG16" s="28"/>
      <c r="IH16" s="28"/>
      <c r="II16" s="28"/>
    </row>
    <row r="17" spans="1:243" s="27" customFormat="1" ht="37.5">
      <c r="A17" s="25">
        <v>3</v>
      </c>
      <c r="B17" s="73" t="s">
        <v>68</v>
      </c>
      <c r="C17" s="60"/>
      <c r="D17" s="71"/>
      <c r="E17" s="71"/>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IA17" s="27">
        <v>3</v>
      </c>
      <c r="IB17" s="27" t="s">
        <v>68</v>
      </c>
      <c r="IE17" s="28"/>
      <c r="IF17" s="28"/>
      <c r="IG17" s="28"/>
      <c r="IH17" s="28"/>
      <c r="II17" s="28"/>
    </row>
    <row r="18" spans="1:243" s="27" customFormat="1" ht="35.25" customHeight="1">
      <c r="A18" s="25">
        <v>3.1</v>
      </c>
      <c r="B18" s="75" t="s">
        <v>69</v>
      </c>
      <c r="C18" s="59" t="s">
        <v>51</v>
      </c>
      <c r="D18" s="72">
        <v>20</v>
      </c>
      <c r="E18" s="72" t="s">
        <v>89</v>
      </c>
      <c r="F18" s="29"/>
      <c r="G18" s="30"/>
      <c r="H18" s="30"/>
      <c r="I18" s="29" t="s">
        <v>36</v>
      </c>
      <c r="J18" s="31">
        <f>IF(I18="Less(-)",-1,1)</f>
        <v>1</v>
      </c>
      <c r="K18" s="32" t="s">
        <v>37</v>
      </c>
      <c r="L18" s="32" t="s">
        <v>4</v>
      </c>
      <c r="M18" s="56"/>
      <c r="N18" s="30"/>
      <c r="O18" s="56"/>
      <c r="P18" s="33"/>
      <c r="Q18" s="30"/>
      <c r="R18" s="30"/>
      <c r="S18" s="3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6">
        <f>D18*M18</f>
        <v>0</v>
      </c>
      <c r="BB18" s="36">
        <f>BA18+(BA18*O18/100)</f>
        <v>0</v>
      </c>
      <c r="BC18" s="26" t="str">
        <f>SpellNumber(L18,BB18)</f>
        <v>INR Zero Only</v>
      </c>
      <c r="IA18" s="27">
        <v>3.1</v>
      </c>
      <c r="IB18" s="27" t="s">
        <v>69</v>
      </c>
      <c r="IC18" s="27" t="s">
        <v>51</v>
      </c>
      <c r="ID18" s="27">
        <v>20</v>
      </c>
      <c r="IE18" s="28" t="s">
        <v>89</v>
      </c>
      <c r="IF18" s="28"/>
      <c r="IG18" s="28"/>
      <c r="IH18" s="28"/>
      <c r="II18" s="28"/>
    </row>
    <row r="19" spans="1:243" s="27" customFormat="1" ht="35.25" customHeight="1">
      <c r="A19" s="25">
        <v>4</v>
      </c>
      <c r="B19" s="76" t="s">
        <v>70</v>
      </c>
      <c r="C19" s="60"/>
      <c r="D19" s="71"/>
      <c r="E19" s="71"/>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IA19" s="27">
        <v>4</v>
      </c>
      <c r="IB19" s="27" t="s">
        <v>70</v>
      </c>
      <c r="IE19" s="28"/>
      <c r="IF19" s="28"/>
      <c r="IG19" s="28"/>
      <c r="IH19" s="28"/>
      <c r="II19" s="28"/>
    </row>
    <row r="20" spans="1:243" s="27" customFormat="1" ht="35.25" customHeight="1">
      <c r="A20" s="25">
        <v>4.1</v>
      </c>
      <c r="B20" s="74" t="s">
        <v>71</v>
      </c>
      <c r="C20" s="59" t="s">
        <v>52</v>
      </c>
      <c r="D20" s="77">
        <v>20</v>
      </c>
      <c r="E20" s="72" t="s">
        <v>89</v>
      </c>
      <c r="F20" s="29"/>
      <c r="G20" s="30"/>
      <c r="H20" s="30"/>
      <c r="I20" s="29" t="s">
        <v>36</v>
      </c>
      <c r="J20" s="31">
        <f>IF(I20="Less(-)",-1,1)</f>
        <v>1</v>
      </c>
      <c r="K20" s="32" t="s">
        <v>37</v>
      </c>
      <c r="L20" s="32" t="s">
        <v>4</v>
      </c>
      <c r="M20" s="56"/>
      <c r="N20" s="30"/>
      <c r="O20" s="56"/>
      <c r="P20" s="33"/>
      <c r="Q20" s="30"/>
      <c r="R20" s="30"/>
      <c r="S20" s="33"/>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6">
        <f>D20*M20</f>
        <v>0</v>
      </c>
      <c r="BB20" s="36">
        <f>BA20+(BA20*O20/100)</f>
        <v>0</v>
      </c>
      <c r="BC20" s="26" t="str">
        <f>SpellNumber(L20,BB20)</f>
        <v>INR Zero Only</v>
      </c>
      <c r="IA20" s="27">
        <v>4.1</v>
      </c>
      <c r="IB20" s="27" t="s">
        <v>71</v>
      </c>
      <c r="IC20" s="27" t="s">
        <v>52</v>
      </c>
      <c r="ID20" s="27">
        <v>20</v>
      </c>
      <c r="IE20" s="28" t="s">
        <v>89</v>
      </c>
      <c r="IF20" s="28"/>
      <c r="IG20" s="28"/>
      <c r="IH20" s="28"/>
      <c r="II20" s="28"/>
    </row>
    <row r="21" spans="1:243" s="27" customFormat="1" ht="35.25" customHeight="1">
      <c r="A21" s="25">
        <v>5</v>
      </c>
      <c r="B21" s="76" t="s">
        <v>72</v>
      </c>
      <c r="C21" s="60"/>
      <c r="D21" s="71"/>
      <c r="E21" s="71"/>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IA21" s="27">
        <v>5</v>
      </c>
      <c r="IB21" s="80" t="s">
        <v>72</v>
      </c>
      <c r="IE21" s="28"/>
      <c r="IF21" s="28"/>
      <c r="IG21" s="28"/>
      <c r="IH21" s="28"/>
      <c r="II21" s="28"/>
    </row>
    <row r="22" spans="1:243" s="27" customFormat="1" ht="35.25" customHeight="1">
      <c r="A22" s="25">
        <v>5.1</v>
      </c>
      <c r="B22" s="74" t="s">
        <v>73</v>
      </c>
      <c r="C22" s="59" t="s">
        <v>40</v>
      </c>
      <c r="D22" s="72">
        <v>20</v>
      </c>
      <c r="E22" s="72" t="s">
        <v>89</v>
      </c>
      <c r="F22" s="29"/>
      <c r="G22" s="30"/>
      <c r="H22" s="30"/>
      <c r="I22" s="29" t="s">
        <v>36</v>
      </c>
      <c r="J22" s="31">
        <f aca="true" t="shared" si="0" ref="J21:J34">IF(I22="Less(-)",-1,1)</f>
        <v>1</v>
      </c>
      <c r="K22" s="32" t="s">
        <v>37</v>
      </c>
      <c r="L22" s="32" t="s">
        <v>4</v>
      </c>
      <c r="M22" s="56"/>
      <c r="N22" s="30"/>
      <c r="O22" s="56"/>
      <c r="P22" s="33"/>
      <c r="Q22" s="30"/>
      <c r="R22" s="30"/>
      <c r="S22" s="33"/>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6">
        <f aca="true" t="shared" si="1" ref="BA21:BA34">D22*M22</f>
        <v>0</v>
      </c>
      <c r="BB22" s="36">
        <f aca="true" t="shared" si="2" ref="BB21:BB34">BA22+(BA22*O22/100)</f>
        <v>0</v>
      </c>
      <c r="BC22" s="26" t="str">
        <f aca="true" t="shared" si="3" ref="BC21:BC34">SpellNumber(L22,BB22)</f>
        <v>INR Zero Only</v>
      </c>
      <c r="IA22" s="27">
        <v>5.1</v>
      </c>
      <c r="IB22" s="27" t="s">
        <v>73</v>
      </c>
      <c r="IC22" s="27" t="s">
        <v>40</v>
      </c>
      <c r="ID22" s="27">
        <v>20</v>
      </c>
      <c r="IE22" s="28" t="s">
        <v>89</v>
      </c>
      <c r="IF22" s="28"/>
      <c r="IG22" s="28"/>
      <c r="IH22" s="28"/>
      <c r="II22" s="28"/>
    </row>
    <row r="23" spans="1:243" s="27" customFormat="1" ht="35.25" customHeight="1">
      <c r="A23" s="25">
        <v>6</v>
      </c>
      <c r="B23" s="76" t="s">
        <v>74</v>
      </c>
      <c r="C23" s="59" t="s">
        <v>53</v>
      </c>
      <c r="D23" s="72">
        <v>114</v>
      </c>
      <c r="E23" s="72" t="s">
        <v>90</v>
      </c>
      <c r="F23" s="29"/>
      <c r="G23" s="30"/>
      <c r="H23" s="30"/>
      <c r="I23" s="29" t="s">
        <v>36</v>
      </c>
      <c r="J23" s="31">
        <f t="shared" si="0"/>
        <v>1</v>
      </c>
      <c r="K23" s="32" t="s">
        <v>37</v>
      </c>
      <c r="L23" s="32" t="s">
        <v>4</v>
      </c>
      <c r="M23" s="56"/>
      <c r="N23" s="30"/>
      <c r="O23" s="56"/>
      <c r="P23" s="33"/>
      <c r="Q23" s="30"/>
      <c r="R23" s="30"/>
      <c r="S23" s="33"/>
      <c r="T23" s="34"/>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6">
        <f t="shared" si="1"/>
        <v>0</v>
      </c>
      <c r="BB23" s="36">
        <f t="shared" si="2"/>
        <v>0</v>
      </c>
      <c r="BC23" s="26" t="str">
        <f t="shared" si="3"/>
        <v>INR Zero Only</v>
      </c>
      <c r="IA23" s="27">
        <v>6</v>
      </c>
      <c r="IB23" s="27" t="s">
        <v>74</v>
      </c>
      <c r="IC23" s="27" t="s">
        <v>53</v>
      </c>
      <c r="ID23" s="27">
        <v>114</v>
      </c>
      <c r="IE23" s="28" t="s">
        <v>90</v>
      </c>
      <c r="IF23" s="28"/>
      <c r="IG23" s="28"/>
      <c r="IH23" s="28"/>
      <c r="II23" s="28"/>
    </row>
    <row r="24" spans="1:243" s="27" customFormat="1" ht="35.25" customHeight="1">
      <c r="A24" s="25">
        <v>7</v>
      </c>
      <c r="B24" s="76" t="s">
        <v>75</v>
      </c>
      <c r="C24" s="59" t="s">
        <v>54</v>
      </c>
      <c r="D24" s="78">
        <v>0.435</v>
      </c>
      <c r="E24" s="72" t="s">
        <v>91</v>
      </c>
      <c r="F24" s="29"/>
      <c r="G24" s="30"/>
      <c r="H24" s="30"/>
      <c r="I24" s="29" t="s">
        <v>36</v>
      </c>
      <c r="J24" s="31">
        <f t="shared" si="0"/>
        <v>1</v>
      </c>
      <c r="K24" s="32" t="s">
        <v>37</v>
      </c>
      <c r="L24" s="32" t="s">
        <v>4</v>
      </c>
      <c r="M24" s="56"/>
      <c r="N24" s="30"/>
      <c r="O24" s="56"/>
      <c r="P24" s="33"/>
      <c r="Q24" s="30"/>
      <c r="R24" s="30"/>
      <c r="S24" s="33"/>
      <c r="T24" s="34"/>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6">
        <f t="shared" si="1"/>
        <v>0</v>
      </c>
      <c r="BB24" s="36">
        <f t="shared" si="2"/>
        <v>0</v>
      </c>
      <c r="BC24" s="26" t="str">
        <f t="shared" si="3"/>
        <v>INR Zero Only</v>
      </c>
      <c r="IA24" s="27">
        <v>7</v>
      </c>
      <c r="IB24" s="80" t="s">
        <v>75</v>
      </c>
      <c r="IC24" s="27" t="s">
        <v>54</v>
      </c>
      <c r="ID24" s="27">
        <v>0.435</v>
      </c>
      <c r="IE24" s="28" t="s">
        <v>91</v>
      </c>
      <c r="IF24" s="28"/>
      <c r="IG24" s="28"/>
      <c r="IH24" s="28"/>
      <c r="II24" s="28"/>
    </row>
    <row r="25" spans="1:243" s="27" customFormat="1" ht="35.25" customHeight="1">
      <c r="A25" s="25">
        <v>8</v>
      </c>
      <c r="B25" s="76" t="s">
        <v>76</v>
      </c>
      <c r="C25" s="60"/>
      <c r="D25" s="71"/>
      <c r="E25" s="71"/>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IA25" s="27">
        <v>8</v>
      </c>
      <c r="IB25" s="27" t="s">
        <v>76</v>
      </c>
      <c r="IE25" s="28"/>
      <c r="IF25" s="28"/>
      <c r="IG25" s="28"/>
      <c r="IH25" s="28"/>
      <c r="II25" s="28"/>
    </row>
    <row r="26" spans="1:243" s="27" customFormat="1" ht="35.25" customHeight="1">
      <c r="A26" s="25">
        <v>8.1</v>
      </c>
      <c r="B26" s="76" t="s">
        <v>77</v>
      </c>
      <c r="C26" s="59" t="s">
        <v>55</v>
      </c>
      <c r="D26" s="78">
        <v>2.9</v>
      </c>
      <c r="E26" s="72" t="s">
        <v>88</v>
      </c>
      <c r="F26" s="29"/>
      <c r="G26" s="30"/>
      <c r="H26" s="30"/>
      <c r="I26" s="29" t="s">
        <v>36</v>
      </c>
      <c r="J26" s="31">
        <f t="shared" si="0"/>
        <v>1</v>
      </c>
      <c r="K26" s="32" t="s">
        <v>37</v>
      </c>
      <c r="L26" s="32" t="s">
        <v>4</v>
      </c>
      <c r="M26" s="56"/>
      <c r="N26" s="30"/>
      <c r="O26" s="56"/>
      <c r="P26" s="33"/>
      <c r="Q26" s="30"/>
      <c r="R26" s="30"/>
      <c r="S26" s="33"/>
      <c r="T26" s="34"/>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6">
        <f t="shared" si="1"/>
        <v>0</v>
      </c>
      <c r="BB26" s="36">
        <f t="shared" si="2"/>
        <v>0</v>
      </c>
      <c r="BC26" s="26" t="str">
        <f t="shared" si="3"/>
        <v>INR Zero Only</v>
      </c>
      <c r="IA26" s="27">
        <v>8.1</v>
      </c>
      <c r="IB26" s="27" t="s">
        <v>77</v>
      </c>
      <c r="IC26" s="27" t="s">
        <v>55</v>
      </c>
      <c r="ID26" s="27">
        <v>2.9</v>
      </c>
      <c r="IE26" s="28" t="s">
        <v>88</v>
      </c>
      <c r="IF26" s="28"/>
      <c r="IG26" s="28"/>
      <c r="IH26" s="28"/>
      <c r="II26" s="28"/>
    </row>
    <row r="27" spans="1:243" s="27" customFormat="1" ht="35.25" customHeight="1">
      <c r="A27" s="25">
        <v>9</v>
      </c>
      <c r="B27" s="76" t="s">
        <v>78</v>
      </c>
      <c r="C27" s="60"/>
      <c r="D27" s="71"/>
      <c r="E27" s="71"/>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IA27" s="27">
        <v>9</v>
      </c>
      <c r="IB27" s="80" t="s">
        <v>78</v>
      </c>
      <c r="IE27" s="28"/>
      <c r="IF27" s="28"/>
      <c r="IG27" s="28"/>
      <c r="IH27" s="28"/>
      <c r="II27" s="28"/>
    </row>
    <row r="28" spans="1:243" s="27" customFormat="1" ht="35.25" customHeight="1">
      <c r="A28" s="25">
        <v>9.1</v>
      </c>
      <c r="B28" s="79" t="s">
        <v>79</v>
      </c>
      <c r="C28" s="59" t="s">
        <v>57</v>
      </c>
      <c r="D28" s="72">
        <v>1.97</v>
      </c>
      <c r="E28" s="72" t="s">
        <v>88</v>
      </c>
      <c r="F28" s="29"/>
      <c r="G28" s="30"/>
      <c r="H28" s="30"/>
      <c r="I28" s="29" t="s">
        <v>36</v>
      </c>
      <c r="J28" s="31">
        <f t="shared" si="0"/>
        <v>1</v>
      </c>
      <c r="K28" s="32" t="s">
        <v>37</v>
      </c>
      <c r="L28" s="32" t="s">
        <v>4</v>
      </c>
      <c r="M28" s="56"/>
      <c r="N28" s="30"/>
      <c r="O28" s="56"/>
      <c r="P28" s="33"/>
      <c r="Q28" s="30"/>
      <c r="R28" s="30"/>
      <c r="S28" s="33"/>
      <c r="T28" s="34"/>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6">
        <f t="shared" si="1"/>
        <v>0</v>
      </c>
      <c r="BB28" s="36">
        <f t="shared" si="2"/>
        <v>0</v>
      </c>
      <c r="BC28" s="26" t="str">
        <f t="shared" si="3"/>
        <v>INR Zero Only</v>
      </c>
      <c r="IA28" s="27">
        <v>9.1</v>
      </c>
      <c r="IB28" s="27" t="s">
        <v>79</v>
      </c>
      <c r="IC28" s="27" t="s">
        <v>57</v>
      </c>
      <c r="ID28" s="27">
        <v>1.97</v>
      </c>
      <c r="IE28" s="28" t="s">
        <v>88</v>
      </c>
      <c r="IF28" s="28"/>
      <c r="IG28" s="28"/>
      <c r="IH28" s="28"/>
      <c r="II28" s="28"/>
    </row>
    <row r="29" spans="1:243" s="27" customFormat="1" ht="35.25" customHeight="1">
      <c r="A29" s="25">
        <v>10</v>
      </c>
      <c r="B29" s="76" t="s">
        <v>80</v>
      </c>
      <c r="C29" s="60"/>
      <c r="D29" s="71"/>
      <c r="E29" s="71"/>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IA29" s="27">
        <v>10</v>
      </c>
      <c r="IB29" s="27" t="s">
        <v>80</v>
      </c>
      <c r="IE29" s="28"/>
      <c r="IF29" s="28"/>
      <c r="IG29" s="28"/>
      <c r="IH29" s="28"/>
      <c r="II29" s="28"/>
    </row>
    <row r="30" spans="1:243" s="27" customFormat="1" ht="35.25" customHeight="1">
      <c r="A30" s="25">
        <v>10.1</v>
      </c>
      <c r="B30" s="79" t="s">
        <v>81</v>
      </c>
      <c r="C30" s="59" t="s">
        <v>58</v>
      </c>
      <c r="D30" s="72">
        <v>1.86</v>
      </c>
      <c r="E30" s="72" t="s">
        <v>91</v>
      </c>
      <c r="F30" s="29"/>
      <c r="G30" s="30"/>
      <c r="H30" s="30"/>
      <c r="I30" s="29" t="s">
        <v>36</v>
      </c>
      <c r="J30" s="31">
        <f t="shared" si="0"/>
        <v>1</v>
      </c>
      <c r="K30" s="32" t="s">
        <v>37</v>
      </c>
      <c r="L30" s="32" t="s">
        <v>4</v>
      </c>
      <c r="M30" s="56"/>
      <c r="N30" s="30"/>
      <c r="O30" s="56"/>
      <c r="P30" s="33"/>
      <c r="Q30" s="30"/>
      <c r="R30" s="30"/>
      <c r="S30" s="33"/>
      <c r="T30" s="34"/>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6">
        <f t="shared" si="1"/>
        <v>0</v>
      </c>
      <c r="BB30" s="36">
        <f t="shared" si="2"/>
        <v>0</v>
      </c>
      <c r="BC30" s="26" t="str">
        <f t="shared" si="3"/>
        <v>INR Zero Only</v>
      </c>
      <c r="IA30" s="27">
        <v>10.1</v>
      </c>
      <c r="IB30" s="27" t="s">
        <v>81</v>
      </c>
      <c r="IC30" s="27" t="s">
        <v>58</v>
      </c>
      <c r="ID30" s="27">
        <v>1.86</v>
      </c>
      <c r="IE30" s="28" t="s">
        <v>91</v>
      </c>
      <c r="IF30" s="28"/>
      <c r="IG30" s="28"/>
      <c r="IH30" s="28"/>
      <c r="II30" s="28"/>
    </row>
    <row r="31" spans="1:243" s="27" customFormat="1" ht="35.25" customHeight="1">
      <c r="A31" s="25">
        <v>11</v>
      </c>
      <c r="B31" s="76" t="s">
        <v>82</v>
      </c>
      <c r="C31" s="60"/>
      <c r="D31" s="71"/>
      <c r="E31" s="71"/>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IA31" s="27">
        <v>11</v>
      </c>
      <c r="IB31" s="80" t="s">
        <v>82</v>
      </c>
      <c r="IE31" s="28"/>
      <c r="IF31" s="28"/>
      <c r="IG31" s="28"/>
      <c r="IH31" s="28"/>
      <c r="II31" s="28"/>
    </row>
    <row r="32" spans="1:243" s="27" customFormat="1" ht="35.25" customHeight="1">
      <c r="A32" s="25">
        <v>11.1</v>
      </c>
      <c r="B32" s="76" t="s">
        <v>83</v>
      </c>
      <c r="C32" s="60"/>
      <c r="D32" s="71"/>
      <c r="E32" s="71"/>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IA32" s="27">
        <v>11.1</v>
      </c>
      <c r="IB32" s="27" t="s">
        <v>83</v>
      </c>
      <c r="IE32" s="28"/>
      <c r="IF32" s="28"/>
      <c r="IG32" s="28"/>
      <c r="IH32" s="28"/>
      <c r="II32" s="28"/>
    </row>
    <row r="33" spans="1:243" s="27" customFormat="1" ht="35.25" customHeight="1">
      <c r="A33" s="25">
        <v>11.2</v>
      </c>
      <c r="B33" s="76" t="s">
        <v>84</v>
      </c>
      <c r="C33" s="59" t="s">
        <v>59</v>
      </c>
      <c r="D33" s="72">
        <v>83</v>
      </c>
      <c r="E33" s="72" t="s">
        <v>90</v>
      </c>
      <c r="F33" s="29"/>
      <c r="G33" s="30"/>
      <c r="H33" s="30"/>
      <c r="I33" s="29" t="s">
        <v>36</v>
      </c>
      <c r="J33" s="31">
        <f t="shared" si="0"/>
        <v>1</v>
      </c>
      <c r="K33" s="32" t="s">
        <v>37</v>
      </c>
      <c r="L33" s="32" t="s">
        <v>4</v>
      </c>
      <c r="M33" s="56"/>
      <c r="N33" s="30"/>
      <c r="O33" s="56"/>
      <c r="P33" s="33"/>
      <c r="Q33" s="30"/>
      <c r="R33" s="30"/>
      <c r="S33" s="33"/>
      <c r="T33" s="34"/>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6">
        <f t="shared" si="1"/>
        <v>0</v>
      </c>
      <c r="BB33" s="36">
        <f t="shared" si="2"/>
        <v>0</v>
      </c>
      <c r="BC33" s="26" t="str">
        <f t="shared" si="3"/>
        <v>INR Zero Only</v>
      </c>
      <c r="IA33" s="27">
        <v>11.2</v>
      </c>
      <c r="IB33" s="27" t="s">
        <v>84</v>
      </c>
      <c r="IC33" s="27" t="s">
        <v>59</v>
      </c>
      <c r="ID33" s="27">
        <v>83</v>
      </c>
      <c r="IE33" s="28" t="s">
        <v>90</v>
      </c>
      <c r="IF33" s="28"/>
      <c r="IG33" s="28"/>
      <c r="IH33" s="28"/>
      <c r="II33" s="28"/>
    </row>
    <row r="34" spans="1:243" s="27" customFormat="1" ht="35.25" customHeight="1">
      <c r="A34" s="25">
        <v>12</v>
      </c>
      <c r="B34" s="76" t="s">
        <v>85</v>
      </c>
      <c r="C34" s="60"/>
      <c r="D34" s="71"/>
      <c r="E34" s="71"/>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IA34" s="27">
        <v>12</v>
      </c>
      <c r="IB34" s="27" t="s">
        <v>85</v>
      </c>
      <c r="IE34" s="28"/>
      <c r="IF34" s="28"/>
      <c r="IG34" s="28"/>
      <c r="IH34" s="28"/>
      <c r="II34" s="28"/>
    </row>
    <row r="35" spans="1:243" s="27" customFormat="1" ht="35.25" customHeight="1">
      <c r="A35" s="25">
        <v>12.1</v>
      </c>
      <c r="B35" s="76" t="s">
        <v>86</v>
      </c>
      <c r="C35" s="59" t="s">
        <v>60</v>
      </c>
      <c r="D35" s="72">
        <v>168</v>
      </c>
      <c r="E35" s="72" t="s">
        <v>90</v>
      </c>
      <c r="F35" s="29"/>
      <c r="G35" s="30"/>
      <c r="H35" s="30"/>
      <c r="I35" s="29" t="s">
        <v>36</v>
      </c>
      <c r="J35" s="31">
        <f>IF(I35="Less(-)",-1,1)</f>
        <v>1</v>
      </c>
      <c r="K35" s="32" t="s">
        <v>37</v>
      </c>
      <c r="L35" s="32" t="s">
        <v>4</v>
      </c>
      <c r="M35" s="56"/>
      <c r="N35" s="30"/>
      <c r="O35" s="56"/>
      <c r="P35" s="33"/>
      <c r="Q35" s="30"/>
      <c r="R35" s="30"/>
      <c r="S35" s="33"/>
      <c r="T35" s="34"/>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6">
        <f>D35*M35</f>
        <v>0</v>
      </c>
      <c r="BB35" s="36">
        <f>BA35+(BA35*O35/100)</f>
        <v>0</v>
      </c>
      <c r="BC35" s="26" t="str">
        <f>SpellNumber(L35,BB35)</f>
        <v>INR Zero Only</v>
      </c>
      <c r="IA35" s="27">
        <v>12.1</v>
      </c>
      <c r="IB35" s="27" t="s">
        <v>86</v>
      </c>
      <c r="IC35" s="27" t="s">
        <v>60</v>
      </c>
      <c r="ID35" s="27">
        <v>168</v>
      </c>
      <c r="IE35" s="28" t="s">
        <v>90</v>
      </c>
      <c r="IF35" s="28"/>
      <c r="IG35" s="28"/>
      <c r="IH35" s="28"/>
      <c r="II35" s="28"/>
    </row>
    <row r="36" spans="1:243" s="27" customFormat="1" ht="35.25" customHeight="1">
      <c r="A36" s="25">
        <v>13</v>
      </c>
      <c r="B36" s="73" t="s">
        <v>87</v>
      </c>
      <c r="C36" s="59" t="s">
        <v>61</v>
      </c>
      <c r="D36" s="72">
        <v>43</v>
      </c>
      <c r="E36" s="72" t="s">
        <v>91</v>
      </c>
      <c r="F36" s="29"/>
      <c r="G36" s="30"/>
      <c r="H36" s="30"/>
      <c r="I36" s="29" t="s">
        <v>36</v>
      </c>
      <c r="J36" s="31">
        <f>IF(I36="Less(-)",-1,1)</f>
        <v>1</v>
      </c>
      <c r="K36" s="32" t="s">
        <v>37</v>
      </c>
      <c r="L36" s="32" t="s">
        <v>4</v>
      </c>
      <c r="M36" s="56"/>
      <c r="N36" s="30"/>
      <c r="O36" s="56"/>
      <c r="P36" s="33"/>
      <c r="Q36" s="30"/>
      <c r="R36" s="30"/>
      <c r="S36" s="33"/>
      <c r="T36" s="34"/>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6">
        <f>D36*M36</f>
        <v>0</v>
      </c>
      <c r="BB36" s="36">
        <f>BA36+(BA36*O36/100)</f>
        <v>0</v>
      </c>
      <c r="BC36" s="26" t="str">
        <f>SpellNumber(L36,BB36)</f>
        <v>INR Zero Only</v>
      </c>
      <c r="IA36" s="27">
        <v>13</v>
      </c>
      <c r="IB36" s="27" t="s">
        <v>87</v>
      </c>
      <c r="IC36" s="27" t="s">
        <v>61</v>
      </c>
      <c r="ID36" s="27">
        <v>43</v>
      </c>
      <c r="IE36" s="28" t="s">
        <v>91</v>
      </c>
      <c r="IF36" s="28"/>
      <c r="IG36" s="28"/>
      <c r="IH36" s="28"/>
      <c r="II36" s="28"/>
    </row>
    <row r="37" spans="1:243" s="27" customFormat="1" ht="58.5" customHeight="1">
      <c r="A37" s="37" t="s">
        <v>39</v>
      </c>
      <c r="B37" s="38"/>
      <c r="C37" s="69"/>
      <c r="D37" s="39"/>
      <c r="E37" s="39"/>
      <c r="F37" s="39"/>
      <c r="G37" s="39"/>
      <c r="H37" s="40"/>
      <c r="I37" s="40"/>
      <c r="J37" s="40"/>
      <c r="K37" s="40"/>
      <c r="L37" s="41"/>
      <c r="BA37" s="42">
        <f>SUM(BA14:BA36)</f>
        <v>0</v>
      </c>
      <c r="BB37" s="42">
        <f>SUM(BB14:BB36)</f>
        <v>0</v>
      </c>
      <c r="BC37" s="26" t="str">
        <f>SpellNumber($E$2,BB37)</f>
        <v>INR Zero Only</v>
      </c>
      <c r="IE37" s="28">
        <v>4</v>
      </c>
      <c r="IF37" s="28" t="s">
        <v>38</v>
      </c>
      <c r="IG37" s="28" t="s">
        <v>40</v>
      </c>
      <c r="IH37" s="28">
        <v>10</v>
      </c>
      <c r="II37" s="28" t="s">
        <v>35</v>
      </c>
    </row>
    <row r="38" spans="1:243" s="51" customFormat="1" ht="54.75" customHeight="1" hidden="1">
      <c r="A38" s="38" t="s">
        <v>41</v>
      </c>
      <c r="B38" s="43"/>
      <c r="C38" s="44"/>
      <c r="D38" s="45"/>
      <c r="E38" s="57" t="s">
        <v>42</v>
      </c>
      <c r="F38" s="58"/>
      <c r="G38" s="46"/>
      <c r="H38" s="47"/>
      <c r="I38" s="47"/>
      <c r="J38" s="47"/>
      <c r="K38" s="48"/>
      <c r="L38" s="49"/>
      <c r="M38" s="50" t="s">
        <v>43</v>
      </c>
      <c r="O38" s="27"/>
      <c r="P38" s="27"/>
      <c r="Q38" s="27"/>
      <c r="R38" s="27"/>
      <c r="S38" s="27"/>
      <c r="BA38" s="52">
        <f>IF(ISBLANK(F38),0,IF(E38="Excess (+)",ROUND(BA37+(BA37*F38),2),IF(E38="Less (-)",ROUND(BA37+(BA37*F38*(-1)),2),0)))</f>
        <v>0</v>
      </c>
      <c r="BB38" s="53">
        <f>ROUND(BA38,0)</f>
        <v>0</v>
      </c>
      <c r="BC38" s="54" t="str">
        <f>SpellNumber(L38,BB38)</f>
        <v> Zero Only</v>
      </c>
      <c r="IE38" s="55"/>
      <c r="IF38" s="55"/>
      <c r="IG38" s="55"/>
      <c r="IH38" s="55"/>
      <c r="II38" s="55"/>
    </row>
    <row r="39" spans="1:243" s="51" customFormat="1" ht="43.5" customHeight="1">
      <c r="A39" s="37" t="s">
        <v>44</v>
      </c>
      <c r="B39" s="37"/>
      <c r="C39" s="62" t="str">
        <f>SpellNumber($E$2,BB37)</f>
        <v>INR Zero Only</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IE39" s="55"/>
      <c r="IF39" s="55"/>
      <c r="IG39" s="55"/>
      <c r="IH39" s="55"/>
      <c r="II39" s="55"/>
    </row>
  </sheetData>
  <sheetProtection password="E491" sheet="1"/>
  <mergeCells count="8">
    <mergeCell ref="A9:BC9"/>
    <mergeCell ref="C39:BC3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"Select,Option C1,Option D1"</formula1>
      <formula2>0</formula2>
    </dataValidation>
    <dataValidation allowBlank="1" showInputMessage="1" showErrorMessage="1" promptTitle="Itemcode/Make" prompt="Please enter text" sqref="C14 C16 C18 C20 C22:C24 C26 C28 C30 C33 C35:C36">
      <formula1>0</formula1>
      <formula2>0</formula2>
    </dataValidation>
    <dataValidation type="decimal" allowBlank="1" showInputMessage="1" showErrorMessage="1" promptTitle="Quantity" prompt="Please enter the Quantity for this item. " errorTitle="Invalid Entry" error="Only Numeric Values are allowed. " sqref="G13:K13 C13 E13 M13:BC13 M15:BC15 G15:K15 C15 E15 M17:BC17 G17:K17 C17 E17 M19:BC19 G19:K19 C19 E19 M21:BC21 G21:K21 C21 E21 M25:BC25 G25:K25 C25 E25 M27:BC27 G27:K27 C27 E27 M29:BC29 G29:K29 C29 E29 M31:BC32 G31:K32 C31:C32 E31:E32 D13:D36 F13:F36 G34:K34 C34 E34 M34:BC3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35:O36 O14 M14 M16 O16 O18 M18 M20 O20 O22:O24 M22:M24 M26 O26 O28 M28 M30 O30 O33 M33 M35:M36">
      <formula1>0</formula1>
      <formula2>999999999999999</formula2>
    </dataValidation>
    <dataValidation type="list" allowBlank="1" showInputMessage="1" showErrorMessage="1" sqref="L13 L14 L15 L16 L17 L18 L19 L20 L21 L22 L23 L24 L25 L26 L27 L28 L29 L30 L31 L32 L33 L34 L36 L35">
      <formula1>"INR"</formula1>
    </dataValidation>
    <dataValidation allowBlank="1" showInputMessage="1" showErrorMessage="1" promptTitle="Addition / Deduction" prompt="Please Choose the correct One" sqref="J14 J16 J18 J20 J22:J24 J26 J28 J30 J33 J35:J36">
      <formula1>0</formula1>
      <formula2>0</formula2>
    </dataValidation>
    <dataValidation type="list" showErrorMessage="1" sqref="I14 I16 I18 I20 I22:I24 I26 I28 I30 I33 I35: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 N16 N18 N20 N22:N24 N26 N28 N30 N33 N35:N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2:R24 R26 R28 R30 R33 R35: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2:Q24 Q26 Q28 Q30 Q33 Q35: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4 G16:H16 G18:H18 G20:H20 G22:H24 G26:H26 G28:H28 G30:H30 G33:H33 G35:H36">
      <formula1>0</formula1>
      <formula2>999999999999999</formula2>
    </dataValidation>
    <dataValidation allowBlank="1" showInputMessage="1" showErrorMessage="1" promptTitle="Units" prompt="Please enter Units in text" sqref="E14 E16 E18 E20 E22:E24 E26 E28 E30 E33 E35:E36">
      <formula1>0</formula1>
      <formula2>0</formula2>
    </dataValidation>
    <dataValidation type="list" allowBlank="1" showErrorMessage="1" sqref="K14 K16 K18 K20 K22:K24 K26 K28 K30 K33 K35:K36">
      <formula1>"Partial Conversion,Full Conversion"</formula1>
      <formula2>0</formula2>
    </dataValidation>
    <dataValidation type="decimal" allowBlank="1" showErrorMessage="1" errorTitle="Invalid Entry" error="Only Numeric Values are allowed. " sqref="A13:A36">
      <formula1>0</formula1>
      <formula2>999999999999999</formula2>
    </dataValidation>
  </dataValidations>
  <printOptions/>
  <pageMargins left="0.35" right="0.24027777777777778" top="0.75" bottom="0.44027777777777777" header="0.5118055555555555" footer="0.5118055555555555"/>
  <pageSetup horizontalDpi="300" verticalDpi="300" orientation="portrait"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45</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2020-02-26T05:51:44Z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