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<sst xmlns="http://schemas.openxmlformats.org/spreadsheetml/2006/main" count="177" uniqueCount="66">
  <si>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</si>
  <si>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</si>
  <si>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</si>
  <si>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</si>
  <si>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</si>
  <si>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</si>
  <si>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</si>
  <si>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</si>
  <si>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</si>
  <si>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</si>
  <si>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</si>
  <si>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</si>
  <si>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</si>
  <si>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</si>
  <si>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</si>
  <si>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</si>
  <si>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</si>
  <si>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</si>
  <si>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</si>
  <si>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</si>
  <si>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</si>
  <si>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</si>
  <si>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</si>
  <si>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</si>
  <si>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</si>
  <si>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</si>
  <si>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</si>
  <si>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</si>
  <si>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</si>
  <si>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</si>
  <si>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</si>
  <si>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</si>
  <si>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</si>
  <si>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</si>
  <si>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</si>
  <si>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</si>
  <si>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</si>
  <si>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</si>
  <si>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</si>
  <si>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</si>
  <si>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</si>
  <si>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</si>
  <si>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</si>
  <si>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</si>
  <si>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</si>
  <si>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</si>
  <si>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</si>
  <si>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</si>
  <si>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</si>
  <si>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</si>
  <si>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</si>
  <si>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Name of Work: &lt;AMC for DG sets of Cummins and Kirloskar make at IISER Mohali &gt;</t>
  </si>
  <si>
    <t>Annual maintenance including all checks as recommended by the respective manufacturer of following capacity DG sets complete with replacement(fixing only) of defective parts during breakdowns, consumables etc during periodic servicing, conducting periodic servicing as per the manufacturer's recommendation excluding consumables and parts, p/f of minor consumables like battery water,grease,nut bolts etc during routine AMC checks, AMC check once every month and attending unlimited breakdown calls.</t>
  </si>
  <si>
    <t>125 KVA DG Set,Make :  Cummins</t>
  </si>
  <si>
    <t>380 KVA DG Set,Make :  Cummins</t>
  </si>
  <si>
    <t>500 KVA DG Set,Make :  Cummins</t>
  </si>
  <si>
    <t>750 KVA DG Set,Make :  Cummins</t>
  </si>
  <si>
    <t>200 KVA DG Set,Make :  Kirloskar</t>
  </si>
  <si>
    <t>item2</t>
  </si>
  <si>
    <t>item3</t>
  </si>
  <si>
    <t>item4</t>
  </si>
  <si>
    <t>item6</t>
  </si>
  <si>
    <t>Annual maintenance including all checks as recommended by the respective manufacturer of following capacity DG sets complete with replacement(fixing only) of defective parts during breakdowns, consumables etc during periodic servicing, conducting periodic servicing as per the manufacturer's recommendation excluding consumables and parts, p/f of minor consumables like battery water,grease,nut bolts etc during routine AMC checks, AMC check once every quarter and attending unlimited breakdown calls.</t>
  </si>
  <si>
    <t>750 KVA DG Set incl. complete health checkup,Make :  Cummins</t>
  </si>
  <si>
    <t>750 KVA DG Set without complete health checkup,Make :  Cummins</t>
  </si>
  <si>
    <t>Contract No:  &lt;IISER/EE-EO/Estimate-P/19-20/03&gt;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</si>
</sst>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8" fillId="0" borderId="20" xfId="0" applyFont="1" applyFill="1" applyBorder="1" applyAlignment="1">
      <alignment horizontal="center" vertical="center"/>
    </xf>
    <xf numFmtId="0" fontId="0" fillId="0" borderId="21" xfId="0" applyFont="1" applyFill="1" applyBorder="1" applyAlignment="1">
      <alignment horizontal="left" vertical="center" wrapText="1"/>
    </xf>
    <xf numFmtId="0" fontId="4" fillId="0" borderId="21" xfId="58" applyNumberFormat="1" applyFont="1" applyFill="1" applyBorder="1" applyAlignment="1">
      <alignment vertical="top" wrapText="1"/>
      <protection/>
    </xf>
    <xf numFmtId="0" fontId="59" fillId="36" borderId="20" xfId="0" applyFont="1" applyFill="1" applyBorder="1" applyAlignment="1">
      <alignment/>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STIMATE\Elect%202019-20\Package%20unit%20in%20NMR%20CAF\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view="pageBreakPreview" zoomScale="60" zoomScaleNormal="75" zoomScalePageLayoutView="0" workbookViewId="0" topLeftCell="A1">
      <selection activeCell="C13" sqref="C13:BC13"/>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0"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64.5" customHeight="1">
      <c r="A8" s="11" t="s">
        <v>47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50</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48</v>
      </c>
      <c r="BC11" s="22" t="s">
        <v>32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8</v>
      </c>
      <c r="BB12" s="24">
        <v>9</v>
      </c>
      <c r="BC12" s="24">
        <v>10</v>
      </c>
      <c r="IE12" s="18"/>
      <c r="IF12" s="18"/>
      <c r="IG12" s="18"/>
      <c r="IH12" s="18"/>
      <c r="II12" s="18"/>
    </row>
    <row r="13" spans="1:243" s="27" customFormat="1" ht="135">
      <c r="A13" s="25">
        <v>1</v>
      </c>
      <c r="B13" s="62" t="s">
        <v>62</v>
      </c>
      <c r="C13" s="61"/>
      <c r="D13" s="61"/>
      <c r="E13" s="61"/>
      <c r="F13" s="29"/>
      <c r="G13" s="30"/>
      <c r="H13" s="30"/>
      <c r="I13" s="29" t="s">
        <v>37</v>
      </c>
      <c r="J13" s="31">
        <f aca="true" t="shared" si="0" ref="J13:J18">IF(I13="Less(-)",-1,1)</f>
        <v>1</v>
      </c>
      <c r="K13" s="32" t="s">
        <v>38</v>
      </c>
      <c r="L13" s="32" t="s">
        <v>4</v>
      </c>
      <c r="M13" s="36"/>
      <c r="N13" s="30"/>
      <c r="O13" s="36"/>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c r="BB13" s="36"/>
      <c r="BC13" s="26"/>
      <c r="IA13" s="27">
        <v>1</v>
      </c>
      <c r="IB13" s="27" t="s">
        <v>52</v>
      </c>
      <c r="IE13" s="28"/>
      <c r="IF13" s="28" t="s">
        <v>33</v>
      </c>
      <c r="IG13" s="28" t="s">
        <v>34</v>
      </c>
      <c r="IH13" s="28">
        <v>10</v>
      </c>
      <c r="II13" s="28" t="s">
        <v>35</v>
      </c>
    </row>
    <row r="14" spans="1:243" s="27" customFormat="1" ht="16.5">
      <c r="A14" s="25">
        <v>1.1</v>
      </c>
      <c r="B14" s="64" t="s">
        <v>53</v>
      </c>
      <c r="C14" s="60" t="s">
        <v>34</v>
      </c>
      <c r="D14" s="61">
        <v>1</v>
      </c>
      <c r="E14" s="61" t="s">
        <v>36</v>
      </c>
      <c r="F14" s="29"/>
      <c r="G14" s="30"/>
      <c r="H14" s="30"/>
      <c r="I14" s="29" t="s">
        <v>37</v>
      </c>
      <c r="J14" s="31">
        <f t="shared" si="0"/>
        <v>1</v>
      </c>
      <c r="K14" s="32" t="s">
        <v>38</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 aca="true" t="shared" si="1" ref="BA14:BA19">D14*M14</f>
        <v>0</v>
      </c>
      <c r="BB14" s="36">
        <f aca="true" t="shared" si="2" ref="BB14:BB19">BA14+(BA14*O14/100)</f>
        <v>0</v>
      </c>
      <c r="BC14" s="26" t="str">
        <f>SpellNumber(L14,BB14)</f>
        <v>INR Zero Only</v>
      </c>
      <c r="IA14" s="27">
        <v>1.1</v>
      </c>
      <c r="IB14" s="27" t="s">
        <v>53</v>
      </c>
      <c r="IC14" s="27" t="s">
        <v>34</v>
      </c>
      <c r="ID14" s="27">
        <v>1</v>
      </c>
      <c r="IE14" s="28" t="s">
        <v>36</v>
      </c>
      <c r="IF14" s="28" t="s">
        <v>33</v>
      </c>
      <c r="IG14" s="28" t="s">
        <v>34</v>
      </c>
      <c r="IH14" s="28">
        <v>10</v>
      </c>
      <c r="II14" s="28" t="s">
        <v>35</v>
      </c>
    </row>
    <row r="15" spans="1:243" s="27" customFormat="1" ht="16.5">
      <c r="A15" s="25">
        <v>1.2</v>
      </c>
      <c r="B15" s="64" t="s">
        <v>54</v>
      </c>
      <c r="C15" s="60" t="s">
        <v>58</v>
      </c>
      <c r="D15" s="61">
        <v>1</v>
      </c>
      <c r="E15" s="61" t="s">
        <v>36</v>
      </c>
      <c r="F15" s="29"/>
      <c r="G15" s="30"/>
      <c r="H15" s="30"/>
      <c r="I15" s="29" t="s">
        <v>37</v>
      </c>
      <c r="J15" s="31">
        <f t="shared" si="0"/>
        <v>1</v>
      </c>
      <c r="K15" s="32" t="s">
        <v>38</v>
      </c>
      <c r="L15" s="32" t="s">
        <v>4</v>
      </c>
      <c r="M15" s="57"/>
      <c r="N15" s="30"/>
      <c r="O15" s="57"/>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 t="shared" si="1"/>
        <v>0</v>
      </c>
      <c r="BB15" s="36">
        <f t="shared" si="2"/>
        <v>0</v>
      </c>
      <c r="BC15" s="26" t="str">
        <f>SpellNumber(L15,BB15)</f>
        <v>INR Zero Only</v>
      </c>
      <c r="IA15" s="27">
        <v>1.2</v>
      </c>
      <c r="IB15" s="27" t="s">
        <v>54</v>
      </c>
      <c r="IC15" s="27" t="s">
        <v>58</v>
      </c>
      <c r="ID15" s="27">
        <v>1</v>
      </c>
      <c r="IE15" s="28" t="s">
        <v>36</v>
      </c>
      <c r="IF15" s="28" t="s">
        <v>33</v>
      </c>
      <c r="IG15" s="28" t="s">
        <v>34</v>
      </c>
      <c r="IH15" s="28">
        <v>10</v>
      </c>
      <c r="II15" s="28" t="s">
        <v>35</v>
      </c>
    </row>
    <row r="16" spans="1:243" s="27" customFormat="1" ht="16.5">
      <c r="A16" s="25">
        <v>1.3</v>
      </c>
      <c r="B16" s="64" t="s">
        <v>55</v>
      </c>
      <c r="C16" s="60" t="s">
        <v>59</v>
      </c>
      <c r="D16" s="61">
        <v>3</v>
      </c>
      <c r="E16" s="61" t="s">
        <v>36</v>
      </c>
      <c r="F16" s="29"/>
      <c r="G16" s="30"/>
      <c r="H16" s="30"/>
      <c r="I16" s="29" t="s">
        <v>37</v>
      </c>
      <c r="J16" s="31">
        <f t="shared" si="0"/>
        <v>1</v>
      </c>
      <c r="K16" s="32" t="s">
        <v>38</v>
      </c>
      <c r="L16" s="32" t="s">
        <v>4</v>
      </c>
      <c r="M16" s="57"/>
      <c r="N16" s="30"/>
      <c r="O16" s="57"/>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 t="shared" si="1"/>
        <v>0</v>
      </c>
      <c r="BB16" s="36">
        <f t="shared" si="2"/>
        <v>0</v>
      </c>
      <c r="BC16" s="26" t="str">
        <f>SpellNumber(L16,BB16)</f>
        <v>INR Zero Only</v>
      </c>
      <c r="IA16" s="27">
        <v>1.3</v>
      </c>
      <c r="IB16" s="27" t="s">
        <v>55</v>
      </c>
      <c r="IC16" s="27" t="s">
        <v>59</v>
      </c>
      <c r="ID16" s="27">
        <v>3</v>
      </c>
      <c r="IE16" s="28" t="s">
        <v>36</v>
      </c>
      <c r="IF16" s="28" t="s">
        <v>33</v>
      </c>
      <c r="IG16" s="28" t="s">
        <v>34</v>
      </c>
      <c r="IH16" s="28">
        <v>10</v>
      </c>
      <c r="II16" s="28" t="s">
        <v>35</v>
      </c>
    </row>
    <row r="17" spans="1:243" s="27" customFormat="1" ht="16.5">
      <c r="A17" s="25">
        <v>1.4</v>
      </c>
      <c r="B17" s="64" t="s">
        <v>63</v>
      </c>
      <c r="C17" s="60" t="s">
        <v>60</v>
      </c>
      <c r="D17" s="61">
        <v>3</v>
      </c>
      <c r="E17" s="61" t="s">
        <v>36</v>
      </c>
      <c r="F17" s="29"/>
      <c r="G17" s="30"/>
      <c r="H17" s="30"/>
      <c r="I17" s="29" t="s">
        <v>37</v>
      </c>
      <c r="J17" s="31">
        <f t="shared" si="0"/>
        <v>1</v>
      </c>
      <c r="K17" s="32" t="s">
        <v>38</v>
      </c>
      <c r="L17" s="32" t="s">
        <v>4</v>
      </c>
      <c r="M17" s="57"/>
      <c r="N17" s="30"/>
      <c r="O17" s="57"/>
      <c r="P17" s="33"/>
      <c r="Q17" s="30"/>
      <c r="R17" s="30"/>
      <c r="S17" s="33"/>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f t="shared" si="1"/>
        <v>0</v>
      </c>
      <c r="BB17" s="36">
        <f t="shared" si="2"/>
        <v>0</v>
      </c>
      <c r="BC17" s="26" t="str">
        <f>SpellNumber(L17,BB17)</f>
        <v>INR Zero Only</v>
      </c>
      <c r="IA17" s="27">
        <v>1.4</v>
      </c>
      <c r="IB17" s="27" t="s">
        <v>56</v>
      </c>
      <c r="IC17" s="27" t="s">
        <v>60</v>
      </c>
      <c r="ID17" s="27">
        <v>3</v>
      </c>
      <c r="IE17" s="28" t="s">
        <v>36</v>
      </c>
      <c r="IF17" s="28" t="s">
        <v>33</v>
      </c>
      <c r="IG17" s="28" t="s">
        <v>34</v>
      </c>
      <c r="IH17" s="28">
        <v>10</v>
      </c>
      <c r="II17" s="28" t="s">
        <v>35</v>
      </c>
    </row>
    <row r="18" spans="1:243" s="27" customFormat="1" ht="16.5">
      <c r="A18" s="25">
        <v>1.5</v>
      </c>
      <c r="B18" s="64" t="s">
        <v>64</v>
      </c>
      <c r="C18" s="60" t="s">
        <v>41</v>
      </c>
      <c r="D18" s="61">
        <v>3</v>
      </c>
      <c r="E18" s="61" t="s">
        <v>36</v>
      </c>
      <c r="F18" s="29"/>
      <c r="G18" s="30"/>
      <c r="H18" s="30"/>
      <c r="I18" s="29" t="s">
        <v>37</v>
      </c>
      <c r="J18" s="31">
        <f t="shared" si="0"/>
        <v>1</v>
      </c>
      <c r="K18" s="32" t="s">
        <v>38</v>
      </c>
      <c r="L18" s="32" t="s">
        <v>4</v>
      </c>
      <c r="M18" s="57"/>
      <c r="N18" s="30"/>
      <c r="O18" s="57"/>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 t="shared" si="1"/>
        <v>0</v>
      </c>
      <c r="BB18" s="36">
        <f t="shared" si="2"/>
        <v>0</v>
      </c>
      <c r="BC18" s="26" t="str">
        <f>SpellNumber(L18,BB18)</f>
        <v>INR Zero Only</v>
      </c>
      <c r="IA18" s="27">
        <v>1.5</v>
      </c>
      <c r="IB18" s="27" t="s">
        <v>57</v>
      </c>
      <c r="IC18" s="27" t="s">
        <v>41</v>
      </c>
      <c r="ID18" s="27">
        <v>1</v>
      </c>
      <c r="IE18" s="28" t="s">
        <v>36</v>
      </c>
      <c r="IF18" s="28" t="s">
        <v>33</v>
      </c>
      <c r="IG18" s="28" t="s">
        <v>34</v>
      </c>
      <c r="IH18" s="28">
        <v>10</v>
      </c>
      <c r="II18" s="28" t="s">
        <v>35</v>
      </c>
    </row>
    <row r="19" spans="1:243" s="27" customFormat="1" ht="16.5">
      <c r="A19" s="25">
        <v>1.6</v>
      </c>
      <c r="B19" s="64" t="s">
        <v>57</v>
      </c>
      <c r="C19" s="60" t="s">
        <v>61</v>
      </c>
      <c r="D19" s="61">
        <v>1</v>
      </c>
      <c r="E19" s="61" t="s">
        <v>36</v>
      </c>
      <c r="F19" s="29"/>
      <c r="G19" s="30"/>
      <c r="H19" s="30"/>
      <c r="I19" s="29" t="s">
        <v>37</v>
      </c>
      <c r="J19" s="31">
        <f>IF(I19="Less(-)",-1,1)</f>
        <v>1</v>
      </c>
      <c r="K19" s="32" t="s">
        <v>38</v>
      </c>
      <c r="L19" s="32" t="s">
        <v>4</v>
      </c>
      <c r="M19" s="57"/>
      <c r="N19" s="30"/>
      <c r="O19" s="57"/>
      <c r="P19" s="33"/>
      <c r="Q19" s="30"/>
      <c r="R19" s="30"/>
      <c r="S19" s="33"/>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f t="shared" si="1"/>
        <v>0</v>
      </c>
      <c r="BB19" s="36">
        <f t="shared" si="2"/>
        <v>0</v>
      </c>
      <c r="BC19" s="63"/>
      <c r="IA19" s="27">
        <v>2.1</v>
      </c>
      <c r="IB19" s="27" t="s">
        <v>53</v>
      </c>
      <c r="IC19" s="27" t="s">
        <v>61</v>
      </c>
      <c r="ID19" s="27">
        <v>1</v>
      </c>
      <c r="IE19" s="28" t="s">
        <v>36</v>
      </c>
      <c r="IF19" s="28" t="s">
        <v>33</v>
      </c>
      <c r="IG19" s="28" t="s">
        <v>34</v>
      </c>
      <c r="IH19" s="28">
        <v>10</v>
      </c>
      <c r="II19" s="28" t="s">
        <v>35</v>
      </c>
    </row>
    <row r="20" spans="1:243" s="27" customFormat="1" ht="58.5" customHeight="1">
      <c r="A20" s="37" t="s">
        <v>40</v>
      </c>
      <c r="B20" s="38"/>
      <c r="C20" s="39"/>
      <c r="D20" s="40"/>
      <c r="E20" s="40"/>
      <c r="F20" s="40"/>
      <c r="G20" s="40"/>
      <c r="H20" s="41"/>
      <c r="I20" s="41"/>
      <c r="J20" s="41"/>
      <c r="K20" s="41"/>
      <c r="L20" s="42"/>
      <c r="BA20" s="43">
        <f>SUM(BA14:BA18)</f>
        <v>0</v>
      </c>
      <c r="BB20" s="43">
        <f>SUM(BB14:BB18)</f>
        <v>0</v>
      </c>
      <c r="BC20" s="26" t="str">
        <f>SpellNumber($E$2,BB20)</f>
        <v>INR Zero Only</v>
      </c>
      <c r="IE20" s="28">
        <v>4</v>
      </c>
      <c r="IF20" s="28" t="s">
        <v>39</v>
      </c>
      <c r="IG20" s="28" t="s">
        <v>41</v>
      </c>
      <c r="IH20" s="28">
        <v>10</v>
      </c>
      <c r="II20" s="28" t="s">
        <v>36</v>
      </c>
    </row>
    <row r="21" spans="1:243" s="52" customFormat="1" ht="54.75" customHeight="1" hidden="1">
      <c r="A21" s="38" t="s">
        <v>42</v>
      </c>
      <c r="B21" s="44"/>
      <c r="C21" s="45"/>
      <c r="D21" s="46"/>
      <c r="E21" s="58" t="s">
        <v>43</v>
      </c>
      <c r="F21" s="59"/>
      <c r="G21" s="47"/>
      <c r="H21" s="48"/>
      <c r="I21" s="48"/>
      <c r="J21" s="48"/>
      <c r="K21" s="49"/>
      <c r="L21" s="50"/>
      <c r="M21" s="51" t="s">
        <v>44</v>
      </c>
      <c r="O21" s="27"/>
      <c r="P21" s="27"/>
      <c r="Q21" s="27"/>
      <c r="R21" s="27"/>
      <c r="S21" s="27"/>
      <c r="BA21" s="53">
        <f>IF(ISBLANK(F21),0,IF(E21="Excess (+)",ROUND(BA20+(BA20*F21),2),IF(E21="Less (-)",ROUND(BA20+(BA20*F21*(-1)),2),0)))</f>
        <v>0</v>
      </c>
      <c r="BB21" s="54">
        <f>ROUND(BA21,0)</f>
        <v>0</v>
      </c>
      <c r="BC21" s="55" t="str">
        <f>SpellNumber(L21,BB21)</f>
        <v> Zero Only</v>
      </c>
      <c r="IE21" s="56"/>
      <c r="IF21" s="56"/>
      <c r="IG21" s="56"/>
      <c r="IH21" s="56"/>
      <c r="II21" s="56"/>
    </row>
    <row r="22" spans="1:243" s="52" customFormat="1" ht="43.5" customHeight="1">
      <c r="A22" s="37" t="s">
        <v>45</v>
      </c>
      <c r="B22" s="37"/>
      <c r="C22" s="66" t="str">
        <f>SpellNumber($E$2,BB20)</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E22" s="56"/>
      <c r="IF22" s="56"/>
      <c r="IG22" s="56"/>
      <c r="IH22" s="56"/>
      <c r="II22" s="56"/>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allowBlank="1" showInputMessage="1" showErrorMessage="1" promptTitle="Itemcode/Make" prompt="Please enter text" sqref="C19 C14:C18">
      <formula1>0</formula1>
      <formula2>0</formula2>
    </dataValidation>
    <dataValidation type="decimal" allowBlank="1" showInputMessage="1" showErrorMessage="1" promptTitle="Quantity" prompt="Please enter the Quantity for this item. " errorTitle="Invalid Entry" error="Only Numeric Values are allowed. " sqref="C13 F13:F19 D13:D19">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9 M19 O14:O18 M14:M18">
      <formula1>0</formula1>
      <formula2>999999999999999</formula2>
    </dataValidation>
    <dataValidation type="list" allowBlank="1" showInputMessage="1" showErrorMessage="1" sqref="L13 L14 L15 L16 L17 L18 L19">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ErrorMessage="1" errorTitle="Invalid Entry" error="Only Numeric Values are allowed. " sqref="A13:A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6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46</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2020-01-23T07:47:55Z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